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131"/>
  <workbookPr codeName="ThisWorkbook" defaultThemeVersion="124226"/>
  <bookViews>
    <workbookView xWindow="36616" yWindow="90" windowWidth="29040" windowHeight="15840" tabRatio="614" activeTab="0"/>
  </bookViews>
  <sheets>
    <sheet name="Notes" sheetId="5" r:id="rId1"/>
    <sheet name="Basic Rent Form A" sheetId="11" r:id="rId2"/>
    <sheet name="CRA" sheetId="1" r:id="rId3"/>
    <sheet name="Variables" sheetId="12" r:id="rId4"/>
  </sheets>
  <definedNames>
    <definedName name="_Toc69028082" localSheetId="0">'Notes'!$B$17</definedName>
    <definedName name="_Toc69028083" localSheetId="0">'Notes'!$B$19</definedName>
    <definedName name="Content" localSheetId="0">'Notes'!#REF!</definedName>
    <definedName name="_xlnm.Print_Area" localSheetId="1">'Basic Rent Form A'!$A$1:$K$47</definedName>
    <definedName name="_xlnm.Print_Area" localSheetId="2">'CRA'!$A$1:$N$44</definedName>
    <definedName name="top" localSheetId="0">'Notes'!#REF!</definedName>
  </definedNames>
  <calcPr calcId="191029"/>
  <extLst/>
</workbook>
</file>

<file path=xl/sharedStrings.xml><?xml version="1.0" encoding="utf-8"?>
<sst xmlns="http://schemas.openxmlformats.org/spreadsheetml/2006/main" count="209" uniqueCount="128">
  <si>
    <t>Calculating the Commonwealth Rent Assistance (CRA)</t>
  </si>
  <si>
    <t>Lower CRA Threshold (T)</t>
  </si>
  <si>
    <t>Name</t>
  </si>
  <si>
    <t>Address:</t>
  </si>
  <si>
    <t xml:space="preserve"> </t>
  </si>
  <si>
    <t>Appendix B</t>
  </si>
  <si>
    <t>Confirm that the tenant receives the predicted amount of rent assistance</t>
  </si>
  <si>
    <t>Go through each step.</t>
  </si>
  <si>
    <t xml:space="preserve"> Enter information in blue boxes</t>
  </si>
  <si>
    <t>=</t>
  </si>
  <si>
    <t>X</t>
  </si>
  <si>
    <t>Rent assessed by:</t>
  </si>
  <si>
    <t>Now click on next sheet CRA</t>
  </si>
  <si>
    <t>BASIC RENT</t>
  </si>
  <si>
    <t>calc CRA</t>
  </si>
  <si>
    <t>max or market?</t>
  </si>
  <si>
    <t>calc rent or basic rent+CRA?</t>
  </si>
  <si>
    <t>calc CRA or max CRA?</t>
  </si>
  <si>
    <t>calculated max rent (4b-3t)</t>
  </si>
  <si>
    <t xml:space="preserve">Rent </t>
  </si>
  <si>
    <t>The rent calculation is a 2 step process</t>
  </si>
  <si>
    <t>The spreadsheet is an excel template. To save a tenant's assessment, save as an excel spreadsheet.</t>
  </si>
  <si>
    <t>If you want to modify the spreadsheet, you can unprotect the sheet by clicking on "tools" on the menu. There is no password.</t>
  </si>
  <si>
    <t>*includes respite care and partner in prison</t>
  </si>
  <si>
    <t>Go through each step</t>
  </si>
  <si>
    <t>Situation</t>
  </si>
  <si>
    <t>Maximum payment per fortnight</t>
  </si>
  <si>
    <t>No payment if your fortnightly rent is less than</t>
  </si>
  <si>
    <t xml:space="preserve">Maximum payment if your fortnightly rent is more than </t>
  </si>
  <si>
    <t>Single, no dependent children</t>
  </si>
  <si>
    <t>Single, sharer, no dependent children</t>
  </si>
  <si>
    <t>Couple, no dependent children</t>
  </si>
  <si>
    <t>One of a couple who are separated due to illness, no dependent children*</t>
  </si>
  <si>
    <t>One of a couple who are temporarily separated, no dependent children</t>
  </si>
  <si>
    <t>Single, 1 or 2 children</t>
  </si>
  <si>
    <t>Single, 3 or more children</t>
  </si>
  <si>
    <t>Couple, 1 or 2 children</t>
  </si>
  <si>
    <t>Couple, 3 or more children</t>
  </si>
  <si>
    <t xml:space="preserve">Centrelink </t>
  </si>
  <si>
    <t>FTB A</t>
  </si>
  <si>
    <t>FTB B</t>
  </si>
  <si>
    <t>Wages</t>
  </si>
  <si>
    <t>Centrelink for teens/students</t>
  </si>
  <si>
    <t>Wages for teens/students</t>
  </si>
  <si>
    <t>Which family situation applies to the tenant?</t>
  </si>
  <si>
    <t>Amount</t>
  </si>
  <si>
    <t>CRA Rates: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</si>
  <si>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</si>
  <si>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</si>
  <si>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</si>
  <si>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</si>
  <si>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</si>
  <si>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</si>
  <si>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</si>
  <si>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</si>
  <si>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</si>
  <si>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(see table below)</t>
  </si>
  <si>
    <t>Description</t>
  </si>
  <si>
    <t>Date of assessment:</t>
  </si>
  <si>
    <t>Type of Payment</t>
  </si>
  <si>
    <t>Rent based on income (per fortnight)</t>
  </si>
  <si>
    <t>Max CRA Payment (M)</t>
  </si>
  <si>
    <t>Comments:</t>
  </si>
  <si>
    <t>Basic Rent Component</t>
  </si>
  <si>
    <t>CALCULATIONS</t>
  </si>
  <si>
    <t>Made up of:</t>
  </si>
  <si>
    <t>CRA</t>
  </si>
  <si>
    <t xml:space="preserve">If unrelated shared group house, </t>
  </si>
  <si>
    <t>enter tenant's share of market rent only</t>
  </si>
  <si>
    <t>Perth &amp; WA</t>
  </si>
  <si>
    <t>4 or more bedrooms</t>
  </si>
  <si>
    <t>3 bedrooms</t>
  </si>
  <si>
    <t>2 bedrooms</t>
  </si>
  <si>
    <t>1 bedroom</t>
  </si>
  <si>
    <t>Market rent</t>
  </si>
  <si>
    <t>75% market rent</t>
  </si>
  <si>
    <t xml:space="preserve">Disclaimer: </t>
  </si>
  <si>
    <t>All efforts have been made to ensure that the information contained in this calculator is accurate and up-to-date.</t>
  </si>
  <si>
    <t xml:space="preserve">It is advised that all new users attend training on rent setting policy prior to using this calculator. </t>
  </si>
  <si>
    <t>Existing users should also attend training from time to time to ensure they are knowledgeable on current best practice.</t>
  </si>
  <si>
    <t>Each organisation should check with the appropriate legal, accounting, insurance or human resource professionals before taking action on specific matters.</t>
  </si>
  <si>
    <t>Users should update their version of this calculator as changes to Centrelink &amp; Market Rent figures occur.</t>
  </si>
  <si>
    <t>This calculator is not intended as advice on specific rent setting matters.</t>
  </si>
  <si>
    <t>75% Property Market Rent</t>
  </si>
  <si>
    <t>75% Market rent of property</t>
  </si>
  <si>
    <t>Calculating Rent less CRA</t>
  </si>
  <si>
    <t>75% Market Rent</t>
  </si>
  <si>
    <t xml:space="preserve">Basic Rent </t>
  </si>
  <si>
    <t>First calculate "basic rent" using the basic rent Form A worksheet. This calculates the component of rent based on the HA community housing rent setting policy</t>
  </si>
  <si>
    <t>If the rent based on income is more than 75% market rent, the rent will be 75% market rent</t>
  </si>
  <si>
    <r>
      <t xml:space="preserve">Note: All amounts are </t>
    </r>
    <r>
      <rPr>
        <b/>
        <u val="single"/>
        <sz val="11"/>
        <color rgb="FFC00000"/>
        <rFont val="Arial"/>
        <family val="2"/>
      </rPr>
      <t>per fortnight</t>
    </r>
  </si>
  <si>
    <t>Secondly, calculate the actual rent to be charged which includes Commonwealth Rent Assistance (if eligible) using the CRA worksheet.</t>
  </si>
  <si>
    <t>The spread sheet is protected i.e. you can only type in the blue boxes.</t>
  </si>
  <si>
    <t xml:space="preserve">We welcome your feedback on the spreadsheet!  Email: </t>
  </si>
  <si>
    <t>Neither the author nor CHIA shall be liable for any claim by any party acting on this information.</t>
  </si>
  <si>
    <t xml:space="preserve"> Household Income (all income of a continuous nature) - check the policy(s) that apply to your organisation for whether gross or net income should be assessed for this Band of tenant</t>
  </si>
  <si>
    <t>All income sources should generally be assessed at 25% - check the policy(s) which apply to your organisation for situations where a different percentage applies</t>
  </si>
  <si>
    <t>House 1 bedroom</t>
  </si>
  <si>
    <t>House 2 bedrooms</t>
  </si>
  <si>
    <t>House 3 bedrooms</t>
  </si>
  <si>
    <t>House 4 or more bedrooms</t>
  </si>
  <si>
    <t>Other dwellings 1 bedroom</t>
  </si>
  <si>
    <t>Other dwellings 2 bedrooms</t>
  </si>
  <si>
    <t>Other dwellings 3 bedrooms</t>
  </si>
  <si>
    <t>Other dwellings 4 or more bedrooms</t>
  </si>
  <si>
    <t>Perth – Inner</t>
  </si>
  <si>
    <t>Perth – Middle</t>
  </si>
  <si>
    <t>Perth – Outer</t>
  </si>
  <si>
    <t>Bunbury</t>
  </si>
  <si>
    <t>Broome</t>
  </si>
  <si>
    <t>Albany</t>
  </si>
  <si>
    <t>Other</t>
  </si>
  <si>
    <t>Location</t>
  </si>
  <si>
    <t>Market Rent</t>
  </si>
  <si>
    <t>Perth zone definitions:</t>
  </si>
  <si>
    <t>https://www.ato.gov.au/business/bus/gst-and-supplies-by-charities-for-nominal-consideration---benchmark-market-values/?anchor=H8#H8</t>
  </si>
  <si>
    <t>You are not required to use this table until 2023 (other than for accommodation first provided after 1 January 2019) but may choose to do so - see ATO Website for more details (scroll down to Long Term Accommodation)</t>
  </si>
  <si>
    <t>Types of income</t>
  </si>
  <si>
    <t>% Assessed at</t>
  </si>
  <si>
    <t>Tenant Name:</t>
  </si>
  <si>
    <t xml:space="preserve">Name of Household Member </t>
  </si>
  <si>
    <t>$ per fortnight</t>
  </si>
  <si>
    <r>
      <t>ATO Benchmark Market Values - 1 July 2021 to 30 June 2022 (</t>
    </r>
    <r>
      <rPr>
        <b/>
        <sz val="12"/>
        <color rgb="FFFF0000"/>
        <rFont val="Arial"/>
        <family val="2"/>
      </rPr>
      <t>Transitional Benchmark Values</t>
    </r>
    <r>
      <rPr>
        <b/>
        <sz val="12"/>
        <rFont val="Arial"/>
        <family val="2"/>
      </rPr>
      <t>)</t>
    </r>
  </si>
  <si>
    <r>
      <t xml:space="preserve">ATO </t>
    </r>
    <r>
      <rPr>
        <b/>
        <sz val="12"/>
        <color rgb="FFFF0000"/>
        <rFont val="Arial"/>
        <family val="2"/>
      </rPr>
      <t>Detailed</t>
    </r>
    <r>
      <rPr>
        <b/>
        <sz val="12"/>
        <rFont val="Arial"/>
        <family val="2"/>
      </rPr>
      <t xml:space="preserve"> Benchmark Market Values - 1 July 2021 to 30 June 2022</t>
    </r>
  </si>
  <si>
    <r>
      <rPr>
        <b/>
        <sz val="12"/>
        <color rgb="FF666666"/>
        <rFont val="Arial"/>
        <family val="2"/>
      </rPr>
      <t>Outer</t>
    </r>
    <r>
      <rPr>
        <sz val="12"/>
        <color rgb="FF666666"/>
        <rFont val="Arial"/>
        <family val="2"/>
      </rPr>
      <t xml:space="preserve"> is Cities of Wanneroo (Northern half), Armadale, Rockingham, Mandurah; Town of Kwinana; Shires of Swan, Mundaring and Serpentine–Jarradale.</t>
    </r>
  </si>
  <si>
    <r>
      <rPr>
        <b/>
        <sz val="12"/>
        <color rgb="FF666666"/>
        <rFont val="Arial"/>
        <family val="2"/>
      </rPr>
      <t>Middle</t>
    </r>
    <r>
      <rPr>
        <sz val="12"/>
        <color rgb="FF666666"/>
        <rFont val="Arial"/>
        <family val="2"/>
      </rPr>
      <t xml:space="preserve"> is Cities of Stirling (Central and Coastal), Bayswater, Canning, MeIville, Fremantle (inner and remainder), Cockburn, Gosnells, Wanneroo (Sth West and Sth East) southern half only; Towns of Bassendean, East Fremantle and the Shire of Kalamunda</t>
    </r>
  </si>
  <si>
    <r>
      <rPr>
        <b/>
        <sz val="12"/>
        <color rgb="FF666666"/>
        <rFont val="Arial"/>
        <family val="2"/>
      </rPr>
      <t xml:space="preserve">Inner </t>
    </r>
    <r>
      <rPr>
        <sz val="12"/>
        <color rgb="FF666666"/>
        <rFont val="Arial"/>
        <family val="2"/>
      </rPr>
      <t>is Cities of Perth, Stirling (Sth. East), South Perth, Subiaco, Nedlands, Belmont; Towns of Cambridge, Vincent, Victoria Park, Claremont, Cottesloe and the Shire of Peppermint Grove.</t>
    </r>
  </si>
  <si>
    <t>info@communityhousing.com.au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</si>
</sst>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$&quot;#,##0.00"/>
    <numFmt numFmtId="168" formatCode="dd/mm/yy;@"/>
    <numFmt numFmtId="169" formatCode="[$$-C09]#,##0.00"/>
    <numFmt numFmtId="170" formatCode="[$$-C09]#,##0"/>
  </numFmts>
  <fonts count="3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  <font>
      <b/>
      <u val="single"/>
      <sz val="11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sz val="12"/>
      <color rgb="FF666666"/>
      <name val="Arial"/>
      <family val="2"/>
    </font>
    <font>
      <b/>
      <sz val="12"/>
      <color rgb="FF666666"/>
      <name val="Arial"/>
      <family val="2"/>
    </font>
    <font>
      <sz val="12"/>
      <color rgb="FF0070C0"/>
      <name val="Arial"/>
      <family val="2"/>
    </font>
    <font>
      <sz val="12"/>
      <color theme="0" tint="-0.4999699890613556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thick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ck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2" borderId="1" applyNumberFormat="0" applyFont="0" applyAlignment="0" applyProtection="0"/>
    <xf numFmtId="0" fontId="1" fillId="0" borderId="0">
      <alignment/>
      <protection/>
    </xf>
  </cellStyleXfs>
  <cellXfs count="259">
    <xf numFmtId="0" fontId="0" fillId="0" borderId="0" xfId="0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9" fontId="6" fillId="3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49" fontId="5" fillId="0" borderId="0" xfId="0" applyNumberFormat="1" applyFont="1" applyProtection="1">
      <protection locked="0"/>
    </xf>
    <xf numFmtId="0" fontId="6" fillId="3" borderId="2" xfId="0" applyFont="1" applyFill="1" applyBorder="1" applyProtection="1">
      <protection locked="0"/>
    </xf>
    <xf numFmtId="167" fontId="6" fillId="3" borderId="2" xfId="0" applyNumberFormat="1" applyFont="1" applyFill="1" applyBorder="1" applyAlignment="1" applyProtection="1">
      <alignment horizontal="center"/>
      <protection locked="0"/>
    </xf>
    <xf numFmtId="167" fontId="6" fillId="0" borderId="3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 locked="0"/>
    </xf>
    <xf numFmtId="167" fontId="16" fillId="0" borderId="0" xfId="0" applyNumberFormat="1" applyFont="1" applyBorder="1" applyAlignment="1" applyProtection="1">
      <alignment horizontal="right"/>
      <protection/>
    </xf>
    <xf numFmtId="167" fontId="3" fillId="0" borderId="3" xfId="0" applyNumberFormat="1" applyFont="1" applyBorder="1" applyProtection="1">
      <protection/>
    </xf>
    <xf numFmtId="167" fontId="14" fillId="0" borderId="3" xfId="0" applyNumberFormat="1" applyFont="1" applyBorder="1" applyProtection="1">
      <protection/>
    </xf>
    <xf numFmtId="4" fontId="6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Protection="1">
      <protection/>
    </xf>
    <xf numFmtId="0" fontId="6" fillId="0" borderId="0" xfId="0" applyFont="1" applyProtection="1">
      <protection/>
    </xf>
    <xf numFmtId="0" fontId="0" fillId="0" borderId="0" xfId="0" applyNumberFormat="1" applyAlignment="1" applyProtection="1">
      <alignment horizontal="center"/>
      <protection/>
    </xf>
    <xf numFmtId="0" fontId="4" fillId="0" borderId="0" xfId="0" applyFont="1" applyProtection="1">
      <protection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3" fillId="0" borderId="0" xfId="0" applyFont="1" applyBorder="1" applyProtection="1">
      <protection/>
    </xf>
    <xf numFmtId="0" fontId="0" fillId="0" borderId="0" xfId="0" applyBorder="1" applyProtection="1"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Font="1" applyProtection="1">
      <protection/>
    </xf>
    <xf numFmtId="0" fontId="6" fillId="0" borderId="0" xfId="0" applyFont="1" applyProtection="1">
      <protection/>
    </xf>
    <xf numFmtId="0" fontId="6" fillId="0" borderId="0" xfId="0" applyFont="1" applyBorder="1" applyProtection="1">
      <protection/>
    </xf>
    <xf numFmtId="0" fontId="5" fillId="0" borderId="0" xfId="0" applyFont="1" applyBorder="1" applyProtection="1">
      <protection/>
    </xf>
    <xf numFmtId="0" fontId="7" fillId="0" borderId="0" xfId="0" applyFont="1" applyProtection="1">
      <protection/>
    </xf>
    <xf numFmtId="0" fontId="6" fillId="4" borderId="0" xfId="0" applyFont="1" applyFill="1" applyProtection="1">
      <protection/>
    </xf>
    <xf numFmtId="0" fontId="5" fillId="4" borderId="0" xfId="0" applyFont="1" applyFill="1" applyProtection="1">
      <protection/>
    </xf>
    <xf numFmtId="0" fontId="4" fillId="4" borderId="0" xfId="0" applyNumberFormat="1" applyFont="1" applyFill="1" applyAlignment="1" applyProtection="1">
      <alignment horizontal="center"/>
      <protection/>
    </xf>
    <xf numFmtId="167" fontId="5" fillId="0" borderId="0" xfId="0" applyNumberFormat="1" applyFont="1" applyFill="1" applyBorder="1" applyProtection="1">
      <protection/>
    </xf>
    <xf numFmtId="0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center"/>
      <protection/>
    </xf>
    <xf numFmtId="167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Protection="1">
      <protection/>
    </xf>
    <xf numFmtId="0" fontId="5" fillId="0" borderId="4" xfId="0" applyFont="1" applyBorder="1" applyProtection="1"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Protection="1">
      <protection/>
    </xf>
    <xf numFmtId="0" fontId="6" fillId="0" borderId="0" xfId="0" applyFont="1" applyBorder="1" applyProtection="1">
      <protection/>
    </xf>
    <xf numFmtId="0" fontId="5" fillId="0" borderId="0" xfId="0" applyFont="1" applyFill="1" applyBorder="1" applyProtection="1">
      <protection/>
    </xf>
    <xf numFmtId="49" fontId="0" fillId="0" borderId="0" xfId="0" applyNumberFormat="1" applyBorder="1" applyAlignment="1" applyProtection="1">
      <alignment horizontal="left"/>
      <protection/>
    </xf>
    <xf numFmtId="0" fontId="4" fillId="4" borderId="0" xfId="0" applyNumberFormat="1" applyFont="1" applyFill="1" applyAlignment="1" applyProtection="1">
      <alignment horizontal="left"/>
      <protection/>
    </xf>
    <xf numFmtId="0" fontId="5" fillId="0" borderId="5" xfId="0" applyNumberFormat="1" applyFont="1" applyBorder="1" applyAlignment="1" applyProtection="1">
      <alignment horizontal="center"/>
      <protection/>
    </xf>
    <xf numFmtId="0" fontId="6" fillId="0" borderId="5" xfId="0" applyFont="1" applyBorder="1" applyProtection="1">
      <protection/>
    </xf>
    <xf numFmtId="0" fontId="5" fillId="0" borderId="5" xfId="0" applyFont="1" applyBorder="1" applyProtection="1">
      <protection/>
    </xf>
    <xf numFmtId="0" fontId="6" fillId="0" borderId="5" xfId="0" applyFont="1" applyBorder="1" applyProtection="1">
      <protection/>
    </xf>
    <xf numFmtId="0" fontId="12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2" fillId="0" borderId="5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Protection="1">
      <protection/>
    </xf>
    <xf numFmtId="0" fontId="8" fillId="0" borderId="0" xfId="0" applyFont="1" applyProtection="1"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Fill="1" applyProtection="1">
      <protection/>
    </xf>
    <xf numFmtId="0" fontId="0" fillId="0" borderId="0" xfId="0" applyFill="1" applyProtection="1">
      <protection/>
    </xf>
    <xf numFmtId="0" fontId="0" fillId="0" borderId="5" xfId="0" applyBorder="1" applyProtection="1">
      <protection/>
    </xf>
    <xf numFmtId="167" fontId="6" fillId="0" borderId="5" xfId="0" applyNumberFormat="1" applyFont="1" applyBorder="1" applyProtection="1">
      <protection/>
    </xf>
    <xf numFmtId="9" fontId="6" fillId="0" borderId="5" xfId="0" applyNumberFormat="1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167" fontId="5" fillId="0" borderId="5" xfId="0" applyNumberFormat="1" applyFont="1" applyBorder="1" applyProtection="1">
      <protection/>
    </xf>
    <xf numFmtId="0" fontId="4" fillId="0" borderId="0" xfId="0" applyNumberFormat="1" applyFont="1" applyFill="1" applyAlignment="1" applyProtection="1">
      <alignment horizontal="right"/>
      <protection/>
    </xf>
    <xf numFmtId="9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167" fontId="5" fillId="0" borderId="0" xfId="0" applyNumberFormat="1" applyFont="1" applyBorder="1" applyAlignment="1" applyProtection="1">
      <alignment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Protection="1">
      <protection locked="0"/>
    </xf>
    <xf numFmtId="167" fontId="6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Protection="1">
      <protection locked="0"/>
    </xf>
    <xf numFmtId="168" fontId="6" fillId="3" borderId="3" xfId="0" applyNumberFormat="1" applyFont="1" applyFill="1" applyBorder="1" applyProtection="1">
      <protection locked="0"/>
    </xf>
    <xf numFmtId="49" fontId="6" fillId="3" borderId="3" xfId="0" applyNumberFormat="1" applyFont="1" applyFill="1" applyBorder="1" applyProtection="1">
      <protection locked="0"/>
    </xf>
    <xf numFmtId="0" fontId="5" fillId="0" borderId="6" xfId="0" applyFont="1" applyBorder="1" applyProtection="1">
      <protection/>
    </xf>
    <xf numFmtId="0" fontId="0" fillId="0" borderId="0" xfId="0" applyAlignment="1">
      <alignment horizontal="center"/>
    </xf>
    <xf numFmtId="167" fontId="6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Fill="1" applyProtection="1">
      <protection/>
    </xf>
    <xf numFmtId="165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2" xfId="0" applyFont="1" applyBorder="1" applyAlignment="1" applyProtection="1">
      <alignment vertical="center" wrapText="1"/>
      <protection/>
    </xf>
    <xf numFmtId="0" fontId="6" fillId="0" borderId="2" xfId="0" applyNumberFormat="1" applyFont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left" vertical="center"/>
      <protection/>
    </xf>
    <xf numFmtId="165" fontId="18" fillId="0" borderId="2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left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67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/>
      <protection/>
    </xf>
    <xf numFmtId="167" fontId="0" fillId="0" borderId="0" xfId="0" applyNumberFormat="1" applyFont="1" applyBorder="1" applyAlignment="1" applyProtection="1">
      <alignment horizontal="right"/>
      <protection/>
    </xf>
    <xf numFmtId="0" fontId="0" fillId="0" borderId="4" xfId="0" applyFont="1" applyBorder="1" applyProtection="1">
      <protection/>
    </xf>
    <xf numFmtId="0" fontId="0" fillId="0" borderId="6" xfId="0" applyFont="1" applyBorder="1" applyProtection="1"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9" xfId="0" applyFont="1" applyBorder="1" applyProtection="1">
      <protection/>
    </xf>
    <xf numFmtId="0" fontId="0" fillId="0" borderId="10" xfId="0" applyFont="1" applyBorder="1" applyProtection="1">
      <protection/>
    </xf>
    <xf numFmtId="167" fontId="6" fillId="3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7" fillId="4" borderId="0" xfId="0" applyFont="1" applyFill="1" applyProtection="1">
      <protection/>
    </xf>
    <xf numFmtId="0" fontId="6" fillId="3" borderId="11" xfId="0" applyFont="1" applyFill="1" applyBorder="1" applyProtection="1">
      <protection/>
    </xf>
    <xf numFmtId="0" fontId="6" fillId="3" borderId="12" xfId="0" applyFont="1" applyFill="1" applyBorder="1" applyProtection="1">
      <protection/>
    </xf>
    <xf numFmtId="0" fontId="5" fillId="3" borderId="13" xfId="0" applyFont="1" applyFill="1" applyBorder="1" applyProtection="1">
      <protection/>
    </xf>
    <xf numFmtId="0" fontId="6" fillId="0" borderId="0" xfId="0" applyNumberFormat="1" applyFont="1" applyFill="1" applyBorder="1" applyProtection="1">
      <protection/>
    </xf>
    <xf numFmtId="167" fontId="6" fillId="0" borderId="3" xfId="0" applyNumberFormat="1" applyFont="1" applyFill="1" applyBorder="1" applyProtection="1">
      <protection/>
    </xf>
    <xf numFmtId="167" fontId="6" fillId="0" borderId="0" xfId="0" applyNumberFormat="1" applyFont="1" applyFill="1" applyBorder="1" applyProtection="1">
      <protection/>
    </xf>
    <xf numFmtId="0" fontId="0" fillId="0" borderId="0" xfId="0" applyAlignment="1" applyProtection="1">
      <alignment vertical="center" wrapText="1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8" xfId="0" applyBorder="1" applyProtection="1">
      <protection/>
    </xf>
    <xf numFmtId="0" fontId="0" fillId="0" borderId="14" xfId="0" applyBorder="1" applyProtection="1">
      <protection/>
    </xf>
    <xf numFmtId="0" fontId="22" fillId="0" borderId="0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/>
      <protection/>
    </xf>
    <xf numFmtId="0" fontId="0" fillId="0" borderId="15" xfId="0" applyFont="1" applyBorder="1" applyProtection="1">
      <protection/>
    </xf>
    <xf numFmtId="0" fontId="21" fillId="0" borderId="0" xfId="20" applyFont="1" applyAlignment="1" applyProtection="1">
      <alignment horizontal="left"/>
      <protection locked="0"/>
    </xf>
    <xf numFmtId="0" fontId="0" fillId="0" borderId="5" xfId="0" applyFont="1" applyBorder="1" applyProtection="1">
      <protection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165" fontId="10" fillId="0" borderId="6" xfId="0" applyNumberFormat="1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165" fontId="3" fillId="0" borderId="6" xfId="0" applyNumberFormat="1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ont="1"/>
    <xf numFmtId="17" fontId="0" fillId="0" borderId="0" xfId="0" applyNumberFormat="1" applyProtection="1">
      <protection/>
    </xf>
    <xf numFmtId="0" fontId="6" fillId="3" borderId="2" xfId="0" applyFont="1" applyFill="1" applyBorder="1" applyProtection="1"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Font="1"/>
    <xf numFmtId="0" fontId="6" fillId="3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167" fontId="6" fillId="0" borderId="0" xfId="0" applyNumberFormat="1" applyFont="1" applyFill="1" applyBorder="1" applyAlignment="1" applyProtection="1">
      <alignment horizontal="right"/>
      <protection/>
    </xf>
    <xf numFmtId="167" fontId="6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/>
    </xf>
    <xf numFmtId="0" fontId="6" fillId="0" borderId="0" xfId="0" applyFont="1" applyFill="1" applyAlignment="1" applyProtection="1">
      <alignment/>
      <protection/>
    </xf>
    <xf numFmtId="0" fontId="23" fillId="0" borderId="0" xfId="0" applyFont="1" applyProtection="1">
      <protection/>
    </xf>
    <xf numFmtId="0" fontId="14" fillId="0" borderId="0" xfId="0" applyFont="1" applyBorder="1" applyAlignment="1" applyProtection="1">
      <alignment horizontal="right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Protection="1">
      <protection/>
    </xf>
    <xf numFmtId="164" fontId="23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0" fontId="19" fillId="2" borderId="1" xfId="22" applyFont="1" applyAlignment="1" applyProtection="1">
      <alignment horizontal="center" vertical="center" wrapText="1"/>
      <protection/>
    </xf>
    <xf numFmtId="165" fontId="18" fillId="2" borderId="1" xfId="22" applyNumberFormat="1" applyFont="1" applyAlignment="1" applyProtection="1">
      <alignment horizontal="center" vertical="top"/>
      <protection/>
    </xf>
    <xf numFmtId="0" fontId="18" fillId="2" borderId="1" xfId="22" applyFont="1" applyAlignment="1" applyProtection="1">
      <alignment horizontal="center" vertical="top"/>
      <protection/>
    </xf>
    <xf numFmtId="0" fontId="19" fillId="2" borderId="1" xfId="22" applyFont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center"/>
      <protection/>
    </xf>
    <xf numFmtId="0" fontId="27" fillId="0" borderId="0" xfId="0" applyFont="1" applyProtection="1">
      <protection/>
    </xf>
    <xf numFmtId="0" fontId="10" fillId="0" borderId="14" xfId="0" applyFont="1" applyBorder="1" applyAlignment="1">
      <alignment horizontal="center" vertical="top" wrapText="1"/>
    </xf>
    <xf numFmtId="0" fontId="3" fillId="0" borderId="0" xfId="0" applyFont="1" applyProtection="1">
      <protection/>
    </xf>
    <xf numFmtId="0" fontId="31" fillId="0" borderId="19" xfId="0" applyFont="1" applyFill="1" applyBorder="1" applyAlignment="1">
      <alignment horizontal="left" vertical="center" wrapText="1"/>
    </xf>
    <xf numFmtId="0" fontId="10" fillId="0" borderId="0" xfId="0" applyFont="1" applyProtection="1">
      <protection/>
    </xf>
    <xf numFmtId="0" fontId="10" fillId="0" borderId="0" xfId="0" applyFont="1"/>
    <xf numFmtId="0" fontId="0" fillId="0" borderId="0" xfId="0" applyFont="1" applyProtection="1"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167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9" fontId="6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Protection="1">
      <protection locked="0"/>
    </xf>
    <xf numFmtId="169" fontId="31" fillId="0" borderId="2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29" fillId="0" borderId="21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22" xfId="0" applyFont="1" applyBorder="1" applyAlignment="1">
      <alignment horizontal="center" vertical="top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170" fontId="32" fillId="0" borderId="26" xfId="0" applyNumberFormat="1" applyFont="1" applyBorder="1"/>
    <xf numFmtId="169" fontId="31" fillId="0" borderId="21" xfId="0" applyNumberFormat="1" applyFont="1" applyFill="1" applyBorder="1" applyAlignment="1">
      <alignment horizontal="right" vertical="center" wrapText="1"/>
    </xf>
    <xf numFmtId="170" fontId="32" fillId="0" borderId="27" xfId="0" applyNumberFormat="1" applyFont="1" applyBorder="1"/>
    <xf numFmtId="170" fontId="32" fillId="0" borderId="28" xfId="0" applyNumberFormat="1" applyFont="1" applyBorder="1"/>
    <xf numFmtId="170" fontId="32" fillId="0" borderId="29" xfId="0" applyNumberFormat="1" applyFont="1" applyBorder="1"/>
    <xf numFmtId="0" fontId="9" fillId="0" borderId="0" xfId="20" applyBorder="1" applyAlignment="1" applyProtection="1">
      <alignment horizontal="left"/>
      <protection/>
    </xf>
    <xf numFmtId="169" fontId="0" fillId="0" borderId="0" xfId="0" applyNumberFormat="1"/>
    <xf numFmtId="0" fontId="29" fillId="0" borderId="0" xfId="0" applyFont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/>
    </xf>
    <xf numFmtId="0" fontId="30" fillId="0" borderId="0" xfId="0" applyFont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6" fillId="3" borderId="33" xfId="0" applyNumberFormat="1" applyFont="1" applyFill="1" applyBorder="1" applyAlignment="1" applyProtection="1">
      <alignment horizontal="left"/>
      <protection locked="0"/>
    </xf>
    <xf numFmtId="0" fontId="6" fillId="3" borderId="34" xfId="0" applyNumberFormat="1" applyFont="1" applyFill="1" applyBorder="1" applyAlignment="1" applyProtection="1">
      <alignment horizontal="left"/>
      <protection locked="0"/>
    </xf>
    <xf numFmtId="0" fontId="6" fillId="3" borderId="35" xfId="0" applyNumberFormat="1" applyFont="1" applyFill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4" fillId="4" borderId="37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3" borderId="11" xfId="0" applyFont="1" applyFill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left" vertical="center"/>
      <protection/>
    </xf>
    <xf numFmtId="0" fontId="6" fillId="0" borderId="33" xfId="0" applyNumberFormat="1" applyFont="1" applyFill="1" applyBorder="1" applyAlignment="1" applyProtection="1">
      <alignment horizontal="left"/>
      <protection/>
    </xf>
    <xf numFmtId="0" fontId="0" fillId="0" borderId="34" xfId="0" applyBorder="1" applyProtection="1">
      <protection/>
    </xf>
    <xf numFmtId="0" fontId="0" fillId="0" borderId="35" xfId="0" applyBorder="1" applyProtection="1">
      <protection/>
    </xf>
    <xf numFmtId="0" fontId="19" fillId="0" borderId="2" xfId="0" applyFont="1" applyBorder="1" applyAlignment="1" applyProtection="1">
      <alignment horizontal="center" vertical="center" wrapText="1"/>
      <protection/>
    </xf>
    <xf numFmtId="0" fontId="18" fillId="2" borderId="1" xfId="22" applyFont="1" applyAlignment="1" applyProtection="1">
      <alignment horizontal="center" vertical="top"/>
      <protection/>
    </xf>
    <xf numFmtId="0" fontId="19" fillId="2" borderId="1" xfId="22" applyFont="1" applyAlignment="1" applyProtection="1">
      <alignment horizontal="center" vertical="center" wrapText="1"/>
      <protection/>
    </xf>
    <xf numFmtId="0" fontId="33" fillId="0" borderId="0" xfId="20" applyFont="1" applyAlignment="1" applyProtection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te" xfId="22"/>
    <cellStyle name="Normal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2</xdr:row>
      <xdr:rowOff>38100</xdr:rowOff>
    </xdr:from>
    <xdr:to>
      <xdr:col>11</xdr:col>
      <xdr:colOff>352425</xdr:colOff>
      <xdr:row>8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428625"/>
          <a:ext cx="2247900" cy="1314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munityhousing.com.au" TargetMode="External" /><Relationship Id="rId2" Type="http://schemas.openxmlformats.org/officeDocument/2006/relationships/hyperlink" Target="https://www.ato.gov.au/business/bus/gst-and-supplies-by-charities-for-nominal-consideration---benchmark-market-values/?anchor=H8#H8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M59"/>
  <sheetViews>
    <sheetView tabSelected="1" workbookViewId="0" topLeftCell="A1">
      <selection activeCell="E13" sqref="E13"/>
    </sheetView>
  </sheetViews>
  <sheetFormatPr defaultColWidth="9.140625" defaultRowHeight="12.75"/>
  <cols>
    <col min="2" max="2" width="23.7109375" style="0" customWidth="1"/>
    <col min="3" max="3" width="30.421875" style="0" customWidth="1"/>
    <col min="4" max="4" width="26.28125" style="0" customWidth="1"/>
    <col min="5" max="6" width="23.7109375" style="0" customWidth="1"/>
    <col min="7" max="11" width="14.8515625" style="0" customWidth="1"/>
  </cols>
  <sheetData>
    <row r="1" spans="1:12" ht="12.75">
      <c r="A1" s="39"/>
      <c r="B1" s="38" t="s">
        <v>20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39"/>
      <c r="B2" s="174" t="s">
        <v>88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>
      <c r="A3" s="39"/>
      <c r="B3" s="174" t="s">
        <v>91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2.75">
      <c r="A5" s="39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2.75">
      <c r="A7" s="39"/>
      <c r="B7" s="39" t="s">
        <v>21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2.75">
      <c r="A9" s="39"/>
      <c r="B9" s="174" t="s">
        <v>92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2.75">
      <c r="A10" s="39"/>
      <c r="B10" s="39" t="s">
        <v>22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2.75">
      <c r="A11" s="39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5">
      <c r="A12" s="39"/>
      <c r="B12" s="39"/>
      <c r="C12" s="39"/>
      <c r="D12" s="192"/>
      <c r="E12" s="39"/>
      <c r="F12" s="39"/>
      <c r="G12" s="39"/>
      <c r="H12" s="39"/>
      <c r="I12" s="39"/>
      <c r="J12" s="39"/>
      <c r="K12" s="39"/>
      <c r="L12" s="39"/>
    </row>
    <row r="13" spans="1:10" ht="15">
      <c r="A13" s="39"/>
      <c r="B13" s="38" t="s">
        <v>93</v>
      </c>
      <c r="C13" s="39"/>
      <c r="D13" s="258" t="s">
        <v>127</v>
      </c>
      <c r="E13" s="192"/>
      <c r="F13" s="39"/>
      <c r="G13" s="39"/>
      <c r="H13" s="39"/>
      <c r="I13" s="39"/>
      <c r="J13" s="39"/>
    </row>
    <row r="14" spans="1:12" ht="15">
      <c r="A14" s="39"/>
      <c r="B14" s="39"/>
      <c r="C14" s="39"/>
      <c r="D14" s="192"/>
      <c r="E14" s="39"/>
      <c r="F14" s="39"/>
      <c r="G14" s="39"/>
      <c r="H14" s="39"/>
      <c r="I14" s="39"/>
      <c r="J14" s="39"/>
      <c r="K14" s="39"/>
      <c r="L14" s="39"/>
    </row>
    <row r="15" spans="1:12" ht="16.2" thickBot="1">
      <c r="A15" s="39"/>
      <c r="B15" s="190" t="s">
        <v>122</v>
      </c>
      <c r="C15" s="166"/>
      <c r="D15" s="39"/>
      <c r="E15" s="39"/>
      <c r="F15" s="39"/>
      <c r="G15" s="39"/>
      <c r="H15" s="39"/>
      <c r="I15" s="39"/>
      <c r="J15" s="39"/>
      <c r="K15" s="39"/>
      <c r="L15" s="39"/>
    </row>
    <row r="16" spans="1:9" ht="15.6">
      <c r="A16" s="39"/>
      <c r="B16" s="152"/>
      <c r="C16" s="189" t="s">
        <v>73</v>
      </c>
      <c r="D16" s="189" t="s">
        <v>72</v>
      </c>
      <c r="E16" s="189" t="s">
        <v>71</v>
      </c>
      <c r="F16" s="189" t="s">
        <v>70</v>
      </c>
      <c r="G16" s="39"/>
      <c r="H16" s="39"/>
      <c r="I16" s="39"/>
    </row>
    <row r="17" spans="1:9" ht="16.2" thickBot="1">
      <c r="A17" s="39"/>
      <c r="B17" s="153" t="s">
        <v>69</v>
      </c>
      <c r="C17" s="161" t="s">
        <v>121</v>
      </c>
      <c r="D17" s="161" t="s">
        <v>121</v>
      </c>
      <c r="E17" s="161" t="s">
        <v>121</v>
      </c>
      <c r="F17" s="161" t="s">
        <v>121</v>
      </c>
      <c r="G17" s="39"/>
      <c r="H17" s="39"/>
      <c r="I17" s="39"/>
    </row>
    <row r="18" spans="1:9" ht="15.6">
      <c r="A18" s="39"/>
      <c r="B18" s="155"/>
      <c r="C18" s="158"/>
      <c r="D18" s="158"/>
      <c r="E18" s="158"/>
      <c r="F18" s="158"/>
      <c r="G18" s="39"/>
      <c r="H18" s="39"/>
      <c r="I18" s="39"/>
    </row>
    <row r="19" spans="1:9" ht="15.6">
      <c r="A19" s="39"/>
      <c r="B19" s="156" t="s">
        <v>74</v>
      </c>
      <c r="C19" s="159">
        <v>366</v>
      </c>
      <c r="D19" s="159">
        <v>608</v>
      </c>
      <c r="E19" s="159">
        <v>666</v>
      </c>
      <c r="F19" s="159">
        <v>974</v>
      </c>
      <c r="G19" s="39"/>
      <c r="H19" s="39"/>
      <c r="I19" s="39"/>
    </row>
    <row r="20" spans="1:9" ht="16.2" thickBot="1">
      <c r="A20" s="39"/>
      <c r="B20" s="157"/>
      <c r="C20" s="160"/>
      <c r="D20" s="160"/>
      <c r="E20" s="161"/>
      <c r="F20" s="160"/>
      <c r="G20" s="39"/>
      <c r="H20" s="39"/>
      <c r="I20" s="39"/>
    </row>
    <row r="21" spans="1:9" ht="15.6">
      <c r="A21" s="39"/>
      <c r="B21" s="155"/>
      <c r="C21" s="162"/>
      <c r="D21" s="162"/>
      <c r="E21" s="162"/>
      <c r="F21" s="162"/>
      <c r="G21" s="39"/>
      <c r="H21" s="39"/>
      <c r="I21" s="39"/>
    </row>
    <row r="22" spans="2:9" ht="15.6">
      <c r="B22" s="156" t="s">
        <v>75</v>
      </c>
      <c r="C22" s="163">
        <f>C19*0.75</f>
        <v>274.5</v>
      </c>
      <c r="D22" s="163">
        <f>D19*0.75</f>
        <v>456</v>
      </c>
      <c r="E22" s="163">
        <f>E19*0.75</f>
        <v>499.5</v>
      </c>
      <c r="F22" s="163">
        <f>F19*0.75</f>
        <v>730.5</v>
      </c>
      <c r="H22" s="39"/>
      <c r="I22" s="39"/>
    </row>
    <row r="23" spans="2:6" ht="16.2" thickBot="1">
      <c r="B23" s="157"/>
      <c r="C23" s="160"/>
      <c r="D23" s="160"/>
      <c r="E23" s="160"/>
      <c r="F23" s="154"/>
    </row>
    <row r="26" spans="2:11" ht="15.6">
      <c r="B26" s="231" t="s">
        <v>123</v>
      </c>
      <c r="C26" s="231"/>
      <c r="D26" s="231"/>
      <c r="E26" s="231"/>
      <c r="F26" s="231"/>
      <c r="G26" s="231"/>
      <c r="H26" s="231"/>
      <c r="I26" s="231"/>
      <c r="J26" s="231"/>
      <c r="K26" s="231"/>
    </row>
    <row r="27" spans="2:11" ht="15" customHeight="1">
      <c r="B27" s="230" t="s">
        <v>116</v>
      </c>
      <c r="C27" s="230"/>
      <c r="D27" s="230"/>
      <c r="E27" s="230"/>
      <c r="F27" s="230"/>
      <c r="G27" s="230"/>
      <c r="H27" s="230"/>
      <c r="I27" s="230"/>
      <c r="J27" s="230"/>
      <c r="K27" s="230"/>
    </row>
    <row r="28" spans="2:11" ht="15" customHeight="1" thickBot="1">
      <c r="B28" s="224" t="s">
        <v>115</v>
      </c>
      <c r="C28" s="209"/>
      <c r="D28" s="209"/>
      <c r="E28" s="209"/>
      <c r="F28" s="209"/>
      <c r="G28" s="209"/>
      <c r="H28" s="209"/>
      <c r="I28" s="209"/>
      <c r="J28" s="209"/>
      <c r="K28" s="209"/>
    </row>
    <row r="29" spans="2:11" ht="62.4">
      <c r="B29" s="233" t="s">
        <v>112</v>
      </c>
      <c r="C29" s="234"/>
      <c r="D29" s="214" t="s">
        <v>97</v>
      </c>
      <c r="E29" s="215" t="s">
        <v>98</v>
      </c>
      <c r="F29" s="215" t="s">
        <v>99</v>
      </c>
      <c r="G29" s="215" t="s">
        <v>100</v>
      </c>
      <c r="H29" s="215" t="s">
        <v>101</v>
      </c>
      <c r="I29" s="215" t="s">
        <v>102</v>
      </c>
      <c r="J29" s="215" t="s">
        <v>103</v>
      </c>
      <c r="K29" s="216" t="s">
        <v>104</v>
      </c>
    </row>
    <row r="30" spans="2:11" ht="16.2" customHeight="1" thickBot="1">
      <c r="B30" s="235"/>
      <c r="C30" s="236"/>
      <c r="D30" s="213" t="s">
        <v>121</v>
      </c>
      <c r="E30" s="210" t="s">
        <v>121</v>
      </c>
      <c r="F30" s="210" t="s">
        <v>121</v>
      </c>
      <c r="G30" s="210" t="s">
        <v>121</v>
      </c>
      <c r="H30" s="210" t="s">
        <v>121</v>
      </c>
      <c r="I30" s="210" t="s">
        <v>121</v>
      </c>
      <c r="J30" s="211" t="s">
        <v>121</v>
      </c>
      <c r="K30" s="212" t="s">
        <v>121</v>
      </c>
    </row>
    <row r="31" spans="2:11" ht="15">
      <c r="B31" s="227" t="s">
        <v>105</v>
      </c>
      <c r="C31" s="217" t="s">
        <v>113</v>
      </c>
      <c r="D31" s="219">
        <v>532</v>
      </c>
      <c r="E31" s="219">
        <v>880</v>
      </c>
      <c r="F31" s="219">
        <v>972</v>
      </c>
      <c r="G31" s="219">
        <v>1430</v>
      </c>
      <c r="H31" s="219">
        <v>500</v>
      </c>
      <c r="I31" s="219">
        <v>828</v>
      </c>
      <c r="J31" s="219">
        <v>914</v>
      </c>
      <c r="K31" s="222">
        <v>1346</v>
      </c>
    </row>
    <row r="32" spans="2:11" ht="15.6" thickBot="1">
      <c r="B32" s="228"/>
      <c r="C32" s="191" t="s">
        <v>86</v>
      </c>
      <c r="D32" s="220">
        <f>SUM(D31*0.75)</f>
        <v>399</v>
      </c>
      <c r="E32" s="220">
        <f aca="true" t="shared" si="0" ref="E32:K32">SUM(E31*0.75)</f>
        <v>660</v>
      </c>
      <c r="F32" s="220">
        <f t="shared" si="0"/>
        <v>729</v>
      </c>
      <c r="G32" s="220">
        <f t="shared" si="0"/>
        <v>1072.5</v>
      </c>
      <c r="H32" s="220">
        <f t="shared" si="0"/>
        <v>375</v>
      </c>
      <c r="I32" s="220">
        <f t="shared" si="0"/>
        <v>621</v>
      </c>
      <c r="J32" s="220">
        <f t="shared" si="0"/>
        <v>685.5</v>
      </c>
      <c r="K32" s="208">
        <f t="shared" si="0"/>
        <v>1009.5</v>
      </c>
    </row>
    <row r="33" spans="2:11" ht="15">
      <c r="B33" s="229" t="s">
        <v>106</v>
      </c>
      <c r="C33" s="217" t="s">
        <v>113</v>
      </c>
      <c r="D33" s="221">
        <v>410</v>
      </c>
      <c r="E33" s="221">
        <v>680</v>
      </c>
      <c r="F33" s="221">
        <v>752</v>
      </c>
      <c r="G33" s="221">
        <v>1106</v>
      </c>
      <c r="H33" s="221">
        <v>444</v>
      </c>
      <c r="I33" s="221">
        <v>734</v>
      </c>
      <c r="J33" s="221">
        <v>812</v>
      </c>
      <c r="K33" s="223">
        <v>1194</v>
      </c>
    </row>
    <row r="34" spans="2:11" ht="15.6" thickBot="1">
      <c r="B34" s="228"/>
      <c r="C34" s="191" t="s">
        <v>86</v>
      </c>
      <c r="D34" s="220">
        <f>SUM(D33*0.75)</f>
        <v>307.5</v>
      </c>
      <c r="E34" s="220">
        <f aca="true" t="shared" si="1" ref="E34:K34">SUM(E33*0.75)</f>
        <v>510</v>
      </c>
      <c r="F34" s="220">
        <f t="shared" si="1"/>
        <v>564</v>
      </c>
      <c r="G34" s="220">
        <f t="shared" si="1"/>
        <v>829.5</v>
      </c>
      <c r="H34" s="220">
        <f t="shared" si="1"/>
        <v>333</v>
      </c>
      <c r="I34" s="220">
        <f t="shared" si="1"/>
        <v>550.5</v>
      </c>
      <c r="J34" s="220">
        <f t="shared" si="1"/>
        <v>609</v>
      </c>
      <c r="K34" s="208">
        <f t="shared" si="1"/>
        <v>895.5</v>
      </c>
    </row>
    <row r="35" spans="2:13" ht="15">
      <c r="B35" s="229" t="s">
        <v>107</v>
      </c>
      <c r="C35" s="217" t="s">
        <v>113</v>
      </c>
      <c r="D35" s="221">
        <v>382</v>
      </c>
      <c r="E35" s="221">
        <v>632</v>
      </c>
      <c r="F35" s="221">
        <v>698</v>
      </c>
      <c r="G35" s="221">
        <v>1028</v>
      </c>
      <c r="H35" s="221">
        <v>406</v>
      </c>
      <c r="I35" s="221">
        <v>672</v>
      </c>
      <c r="J35" s="221">
        <v>742</v>
      </c>
      <c r="K35" s="223">
        <v>1092</v>
      </c>
      <c r="M35" s="225"/>
    </row>
    <row r="36" spans="2:11" ht="15.6" thickBot="1">
      <c r="B36" s="228"/>
      <c r="C36" s="191" t="s">
        <v>86</v>
      </c>
      <c r="D36" s="220">
        <f>SUM(D35*0.75)</f>
        <v>286.5</v>
      </c>
      <c r="E36" s="220">
        <f aca="true" t="shared" si="2" ref="E36:K36">SUM(E35*0.75)</f>
        <v>474</v>
      </c>
      <c r="F36" s="220">
        <f t="shared" si="2"/>
        <v>523.5</v>
      </c>
      <c r="G36" s="220">
        <f t="shared" si="2"/>
        <v>771</v>
      </c>
      <c r="H36" s="220">
        <f t="shared" si="2"/>
        <v>304.5</v>
      </c>
      <c r="I36" s="220">
        <f t="shared" si="2"/>
        <v>504</v>
      </c>
      <c r="J36" s="220">
        <f t="shared" si="2"/>
        <v>556.5</v>
      </c>
      <c r="K36" s="208">
        <f t="shared" si="2"/>
        <v>819</v>
      </c>
    </row>
    <row r="37" spans="2:11" ht="15">
      <c r="B37" s="229" t="s">
        <v>108</v>
      </c>
      <c r="C37" s="217" t="s">
        <v>113</v>
      </c>
      <c r="D37" s="221">
        <v>348</v>
      </c>
      <c r="E37" s="221">
        <v>576</v>
      </c>
      <c r="F37" s="221">
        <v>636</v>
      </c>
      <c r="G37" s="221">
        <v>936</v>
      </c>
      <c r="H37" s="221">
        <v>400</v>
      </c>
      <c r="I37" s="221">
        <v>662</v>
      </c>
      <c r="J37" s="221">
        <v>732</v>
      </c>
      <c r="K37" s="223">
        <v>1076</v>
      </c>
    </row>
    <row r="38" spans="2:11" ht="15.6" thickBot="1">
      <c r="B38" s="228"/>
      <c r="C38" s="218" t="s">
        <v>86</v>
      </c>
      <c r="D38" s="220">
        <f>SUM(D37*0.75)</f>
        <v>261</v>
      </c>
      <c r="E38" s="220">
        <f aca="true" t="shared" si="3" ref="E38:K38">SUM(E37*0.75)</f>
        <v>432</v>
      </c>
      <c r="F38" s="220">
        <f t="shared" si="3"/>
        <v>477</v>
      </c>
      <c r="G38" s="220">
        <f t="shared" si="3"/>
        <v>702</v>
      </c>
      <c r="H38" s="220">
        <f t="shared" si="3"/>
        <v>300</v>
      </c>
      <c r="I38" s="220">
        <f t="shared" si="3"/>
        <v>496.5</v>
      </c>
      <c r="J38" s="220">
        <f t="shared" si="3"/>
        <v>549</v>
      </c>
      <c r="K38" s="208">
        <f t="shared" si="3"/>
        <v>807</v>
      </c>
    </row>
    <row r="39" spans="2:11" ht="15">
      <c r="B39" s="229" t="s">
        <v>109</v>
      </c>
      <c r="C39" s="217" t="s">
        <v>113</v>
      </c>
      <c r="D39" s="221">
        <v>578</v>
      </c>
      <c r="E39" s="221">
        <v>1056</v>
      </c>
      <c r="F39" s="221">
        <v>1056</v>
      </c>
      <c r="G39" s="221">
        <v>1554</v>
      </c>
      <c r="H39" s="221">
        <v>544</v>
      </c>
      <c r="I39" s="221">
        <v>900</v>
      </c>
      <c r="J39" s="221">
        <v>994</v>
      </c>
      <c r="K39" s="223">
        <v>1462</v>
      </c>
    </row>
    <row r="40" spans="2:11" ht="15.6" thickBot="1">
      <c r="B40" s="228"/>
      <c r="C40" s="218" t="s">
        <v>86</v>
      </c>
      <c r="D40" s="220">
        <f>SUM(D39*0.75)</f>
        <v>433.5</v>
      </c>
      <c r="E40" s="220">
        <f aca="true" t="shared" si="4" ref="E40:K40">SUM(E39*0.75)</f>
        <v>792</v>
      </c>
      <c r="F40" s="220">
        <f t="shared" si="4"/>
        <v>792</v>
      </c>
      <c r="G40" s="220">
        <f t="shared" si="4"/>
        <v>1165.5</v>
      </c>
      <c r="H40" s="220">
        <f t="shared" si="4"/>
        <v>408</v>
      </c>
      <c r="I40" s="220">
        <f t="shared" si="4"/>
        <v>675</v>
      </c>
      <c r="J40" s="220">
        <f t="shared" si="4"/>
        <v>745.5</v>
      </c>
      <c r="K40" s="208">
        <f t="shared" si="4"/>
        <v>1096.5</v>
      </c>
    </row>
    <row r="41" spans="2:11" ht="15">
      <c r="B41" s="229" t="s">
        <v>110</v>
      </c>
      <c r="C41" s="217" t="s">
        <v>113</v>
      </c>
      <c r="D41" s="221">
        <v>358</v>
      </c>
      <c r="E41" s="221">
        <v>592</v>
      </c>
      <c r="F41" s="221">
        <v>654</v>
      </c>
      <c r="G41" s="221">
        <v>962</v>
      </c>
      <c r="H41" s="221">
        <v>388</v>
      </c>
      <c r="I41" s="221">
        <v>642</v>
      </c>
      <c r="J41" s="221">
        <v>708</v>
      </c>
      <c r="K41" s="223">
        <v>1042</v>
      </c>
    </row>
    <row r="42" spans="2:11" ht="15.6" thickBot="1">
      <c r="B42" s="228"/>
      <c r="C42" s="218" t="s">
        <v>86</v>
      </c>
      <c r="D42" s="220">
        <f>SUM(D41*0.75)</f>
        <v>268.5</v>
      </c>
      <c r="E42" s="220">
        <f aca="true" t="shared" si="5" ref="E42:K42">SUM(E41*0.75)</f>
        <v>444</v>
      </c>
      <c r="F42" s="220">
        <f t="shared" si="5"/>
        <v>490.5</v>
      </c>
      <c r="G42" s="220">
        <f t="shared" si="5"/>
        <v>721.5</v>
      </c>
      <c r="H42" s="220">
        <f t="shared" si="5"/>
        <v>291</v>
      </c>
      <c r="I42" s="220">
        <f t="shared" si="5"/>
        <v>481.5</v>
      </c>
      <c r="J42" s="220">
        <f t="shared" si="5"/>
        <v>531</v>
      </c>
      <c r="K42" s="208">
        <f t="shared" si="5"/>
        <v>781.5</v>
      </c>
    </row>
    <row r="43" spans="2:11" ht="15">
      <c r="B43" s="229" t="s">
        <v>111</v>
      </c>
      <c r="C43" s="217" t="s">
        <v>113</v>
      </c>
      <c r="D43" s="221">
        <v>348</v>
      </c>
      <c r="E43" s="221">
        <v>576</v>
      </c>
      <c r="F43" s="221">
        <v>636</v>
      </c>
      <c r="G43" s="221">
        <v>936</v>
      </c>
      <c r="H43" s="221">
        <v>388</v>
      </c>
      <c r="I43" s="221">
        <v>642</v>
      </c>
      <c r="J43" s="221">
        <v>708</v>
      </c>
      <c r="K43" s="223">
        <v>1042</v>
      </c>
    </row>
    <row r="44" spans="2:11" ht="15.6" thickBot="1">
      <c r="B44" s="228"/>
      <c r="C44" s="218" t="s">
        <v>86</v>
      </c>
      <c r="D44" s="220">
        <f>SUM(D43*0.75)</f>
        <v>261</v>
      </c>
      <c r="E44" s="220">
        <f aca="true" t="shared" si="6" ref="E44:K44">SUM(E43*0.75)</f>
        <v>432</v>
      </c>
      <c r="F44" s="220">
        <f t="shared" si="6"/>
        <v>477</v>
      </c>
      <c r="G44" s="220">
        <f t="shared" si="6"/>
        <v>702</v>
      </c>
      <c r="H44" s="220">
        <f t="shared" si="6"/>
        <v>291</v>
      </c>
      <c r="I44" s="220">
        <f t="shared" si="6"/>
        <v>481.5</v>
      </c>
      <c r="J44" s="220">
        <f t="shared" si="6"/>
        <v>531</v>
      </c>
      <c r="K44" s="208">
        <f t="shared" si="6"/>
        <v>781.5</v>
      </c>
    </row>
    <row r="46" spans="2:6" ht="31.5" customHeight="1">
      <c r="B46" s="232" t="s">
        <v>114</v>
      </c>
      <c r="C46" s="232"/>
      <c r="D46" s="193"/>
      <c r="E46" s="193"/>
      <c r="F46" s="193"/>
    </row>
    <row r="47" spans="2:7" ht="30" customHeight="1">
      <c r="B47" s="226" t="s">
        <v>126</v>
      </c>
      <c r="C47" s="226"/>
      <c r="D47" s="226"/>
      <c r="E47" s="226"/>
      <c r="F47" s="226"/>
      <c r="G47" s="226"/>
    </row>
    <row r="48" spans="2:7" ht="30" customHeight="1">
      <c r="B48" s="226" t="s">
        <v>125</v>
      </c>
      <c r="C48" s="226"/>
      <c r="D48" s="226"/>
      <c r="E48" s="226"/>
      <c r="F48" s="226"/>
      <c r="G48" s="226"/>
    </row>
    <row r="49" spans="2:7" ht="27.75" customHeight="1">
      <c r="B49" s="226" t="s">
        <v>124</v>
      </c>
      <c r="C49" s="226"/>
      <c r="D49" s="226"/>
      <c r="E49" s="226"/>
      <c r="F49" s="226"/>
      <c r="G49" s="226"/>
    </row>
    <row r="52" ht="12.75">
      <c r="B52" s="164" t="s">
        <v>76</v>
      </c>
    </row>
    <row r="53" ht="12.75">
      <c r="B53" s="165" t="s">
        <v>77</v>
      </c>
    </row>
    <row r="54" ht="12.75">
      <c r="B54" s="169" t="s">
        <v>94</v>
      </c>
    </row>
    <row r="55" ht="12.75">
      <c r="B55" s="165" t="s">
        <v>81</v>
      </c>
    </row>
    <row r="56" ht="12.75">
      <c r="B56" s="165" t="s">
        <v>82</v>
      </c>
    </row>
    <row r="57" ht="12.75">
      <c r="B57" s="165" t="s">
        <v>78</v>
      </c>
    </row>
    <row r="58" ht="12.75">
      <c r="B58" s="165" t="s">
        <v>79</v>
      </c>
    </row>
    <row r="59" ht="12.75">
      <c r="B59" s="165" t="s">
        <v>80</v>
      </c>
    </row>
  </sheetData>
  <mergeCells count="14">
    <mergeCell ref="B27:K27"/>
    <mergeCell ref="B26:K26"/>
    <mergeCell ref="B41:B42"/>
    <mergeCell ref="B43:B44"/>
    <mergeCell ref="B46:C46"/>
    <mergeCell ref="B29:C30"/>
    <mergeCell ref="B47:G47"/>
    <mergeCell ref="B48:G48"/>
    <mergeCell ref="B49:G49"/>
    <mergeCell ref="B31:B32"/>
    <mergeCell ref="B33:B34"/>
    <mergeCell ref="B35:B36"/>
    <mergeCell ref="B37:B38"/>
    <mergeCell ref="B39:B40"/>
  </mergeCells>
  <hyperlinks>
    <hyperlink ref="D13" r:id="rId1" display="mailto:info@communityhousing.com.au"/>
    <hyperlink ref="B28" r:id="rId2" display="https://www.ato.gov.au/business/bus/gst-and-supplies-by-charities-for-nominal-consideration---benchmark-market-values/?anchor=H8#H8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A1:AB98"/>
  <sheetViews>
    <sheetView zoomScale="75" zoomScaleNormal="75" zoomScaleSheetLayoutView="75" workbookViewId="0" topLeftCell="A1">
      <selection activeCell="P13" sqref="P13"/>
    </sheetView>
  </sheetViews>
  <sheetFormatPr defaultColWidth="9.140625" defaultRowHeight="12.75"/>
  <cols>
    <col min="1" max="1" width="9.140625" style="1" customWidth="1"/>
    <col min="2" max="2" width="27.57421875" style="2" customWidth="1"/>
    <col min="3" max="3" width="7.140625" style="2" customWidth="1"/>
    <col min="4" max="4" width="3.7109375" style="2" customWidth="1"/>
    <col min="5" max="5" width="21.7109375" style="2" customWidth="1"/>
    <col min="6" max="6" width="4.421875" style="2" customWidth="1"/>
    <col min="7" max="7" width="13.7109375" style="2" customWidth="1"/>
    <col min="8" max="8" width="5.421875" style="2" customWidth="1"/>
    <col min="9" max="9" width="10.00390625" style="2" customWidth="1"/>
    <col min="10" max="10" width="4.421875" style="2" customWidth="1"/>
    <col min="11" max="11" width="13.7109375" style="2" customWidth="1"/>
    <col min="12" max="12" width="9.140625" style="2" customWidth="1"/>
    <col min="13" max="13" width="9.8515625" style="2" bestFit="1" customWidth="1"/>
    <col min="14" max="16384" width="9.140625" style="2" customWidth="1"/>
  </cols>
  <sheetData>
    <row r="1" spans="1:12" ht="17.4">
      <c r="A1" s="36"/>
      <c r="B1" s="37" t="s">
        <v>85</v>
      </c>
      <c r="C1" s="37"/>
      <c r="D1" s="37"/>
      <c r="E1" s="43"/>
      <c r="F1" s="39"/>
      <c r="G1" s="39"/>
      <c r="H1" s="39"/>
      <c r="I1" s="40"/>
      <c r="J1" s="41"/>
      <c r="K1" s="39"/>
      <c r="L1" s="39"/>
    </row>
    <row r="2" spans="1:12" s="5" customFormat="1" ht="13.8">
      <c r="A2" s="42"/>
      <c r="B2" s="43"/>
      <c r="C2" s="43"/>
      <c r="D2" s="43"/>
      <c r="E2" s="44"/>
      <c r="F2" s="43"/>
      <c r="G2" s="43"/>
      <c r="H2" s="43"/>
      <c r="I2" s="45"/>
      <c r="J2" s="46"/>
      <c r="K2" s="43"/>
      <c r="L2" s="43"/>
    </row>
    <row r="3" spans="1:12" s="5" customFormat="1" ht="15">
      <c r="A3" s="48" t="s">
        <v>24</v>
      </c>
      <c r="B3" s="49"/>
      <c r="C3" s="49"/>
      <c r="D3" s="49"/>
      <c r="E3" s="135" t="s">
        <v>8</v>
      </c>
      <c r="F3" s="136"/>
      <c r="G3" s="137"/>
      <c r="H3" s="43"/>
      <c r="I3" s="45"/>
      <c r="J3" s="46"/>
      <c r="K3" s="43"/>
      <c r="L3" s="43"/>
    </row>
    <row r="4" spans="1:12" s="5" customFormat="1" ht="18.75" thickBot="1">
      <c r="A4" s="56"/>
      <c r="B4" s="43"/>
      <c r="C4" s="43"/>
      <c r="D4" s="43"/>
      <c r="E4" s="43"/>
      <c r="F4" s="43"/>
      <c r="G4" s="43"/>
      <c r="H4" s="43"/>
      <c r="I4" s="46"/>
      <c r="J4" s="46"/>
      <c r="K4" s="43"/>
      <c r="L4" s="43"/>
    </row>
    <row r="5" spans="1:12" s="5" customFormat="1" ht="18.75" thickBot="1">
      <c r="A5" s="65">
        <v>1</v>
      </c>
      <c r="B5" s="242" t="s">
        <v>119</v>
      </c>
      <c r="C5" s="243"/>
      <c r="D5" s="35"/>
      <c r="E5" s="237"/>
      <c r="F5" s="238"/>
      <c r="G5" s="239"/>
      <c r="H5" s="43"/>
      <c r="I5" s="45"/>
      <c r="J5" s="46"/>
      <c r="K5" s="43"/>
      <c r="L5" s="43"/>
    </row>
    <row r="6" spans="1:12" s="5" customFormat="1" ht="15.75" thickBot="1">
      <c r="A6" s="42"/>
      <c r="B6" s="35"/>
      <c r="C6" s="35"/>
      <c r="D6" s="35"/>
      <c r="E6" s="39"/>
      <c r="F6" s="39"/>
      <c r="G6" s="39"/>
      <c r="H6" s="43"/>
      <c r="I6" s="45"/>
      <c r="J6" s="46"/>
      <c r="K6" s="43"/>
      <c r="L6" s="43"/>
    </row>
    <row r="7" spans="1:12" s="5" customFormat="1" ht="18.75" thickBot="1">
      <c r="A7" s="65">
        <v>2</v>
      </c>
      <c r="B7" s="243" t="s">
        <v>3</v>
      </c>
      <c r="C7" s="243"/>
      <c r="D7" s="35"/>
      <c r="E7" s="237"/>
      <c r="F7" s="238"/>
      <c r="G7" s="239"/>
      <c r="H7" s="43"/>
      <c r="I7" s="45"/>
      <c r="J7" s="46"/>
      <c r="K7" s="43"/>
      <c r="L7" s="43"/>
    </row>
    <row r="8" spans="1:12" s="5" customFormat="1" ht="15.75" thickBot="1">
      <c r="A8" s="42"/>
      <c r="B8" s="35"/>
      <c r="C8" s="35"/>
      <c r="D8" s="35"/>
      <c r="E8" s="237"/>
      <c r="F8" s="238"/>
      <c r="G8" s="239"/>
      <c r="H8" s="43"/>
      <c r="I8" s="45"/>
      <c r="J8" s="46"/>
      <c r="K8" s="43"/>
      <c r="L8" s="43"/>
    </row>
    <row r="9" spans="1:12" s="5" customFormat="1" ht="15">
      <c r="A9" s="42"/>
      <c r="B9" s="35"/>
      <c r="C9" s="35"/>
      <c r="D9" s="35"/>
      <c r="E9" s="138"/>
      <c r="F9" s="138"/>
      <c r="G9" s="138"/>
      <c r="H9" s="43"/>
      <c r="I9" s="45"/>
      <c r="J9" s="46"/>
      <c r="K9" s="43"/>
      <c r="L9" s="43"/>
    </row>
    <row r="10" spans="1:12" ht="14.4" thickBot="1">
      <c r="A10" s="39"/>
      <c r="B10" s="186" t="s">
        <v>90</v>
      </c>
      <c r="C10" s="187"/>
      <c r="D10" s="188"/>
      <c r="E10" s="39"/>
      <c r="F10" s="39"/>
      <c r="G10" s="39"/>
      <c r="H10" s="39"/>
      <c r="I10" s="39"/>
      <c r="J10" s="39"/>
      <c r="K10" s="39"/>
      <c r="L10" s="39"/>
    </row>
    <row r="11" spans="1:12" s="5" customFormat="1" ht="18" thickBot="1">
      <c r="A11" s="65">
        <v>3</v>
      </c>
      <c r="B11" s="249" t="s">
        <v>83</v>
      </c>
      <c r="C11" s="249"/>
      <c r="D11" s="35"/>
      <c r="E11" s="132"/>
      <c r="F11" s="174" t="s">
        <v>67</v>
      </c>
      <c r="G11" s="43"/>
      <c r="H11" s="43"/>
      <c r="I11" s="43"/>
      <c r="J11" s="43"/>
      <c r="K11" s="43"/>
      <c r="L11" s="43"/>
    </row>
    <row r="12" spans="1:12" s="7" customFormat="1" ht="14.4" thickBot="1">
      <c r="A12" s="66"/>
      <c r="B12" s="46"/>
      <c r="C12" s="46"/>
      <c r="D12" s="67"/>
      <c r="E12" s="68"/>
      <c r="F12" s="151" t="s">
        <v>68</v>
      </c>
      <c r="G12" s="68"/>
      <c r="H12" s="68"/>
      <c r="I12" s="69"/>
      <c r="J12" s="68"/>
      <c r="K12" s="68"/>
      <c r="L12" s="46"/>
    </row>
    <row r="13" spans="1:12" s="23" customFormat="1" ht="70.2" customHeight="1" thickTop="1">
      <c r="A13" s="65">
        <v>4</v>
      </c>
      <c r="B13" s="244" t="s">
        <v>95</v>
      </c>
      <c r="C13" s="244"/>
      <c r="D13" s="244"/>
      <c r="E13" s="244"/>
      <c r="F13" s="244"/>
      <c r="G13" s="244"/>
      <c r="H13" s="244"/>
      <c r="I13" s="244"/>
      <c r="J13" s="244"/>
      <c r="K13" s="244"/>
      <c r="L13" s="70"/>
    </row>
    <row r="14" spans="1:12" s="23" customFormat="1" ht="49.2" customHeight="1">
      <c r="A14" s="65"/>
      <c r="B14" s="245" t="s">
        <v>96</v>
      </c>
      <c r="C14" s="245"/>
      <c r="D14" s="245"/>
      <c r="E14" s="245"/>
      <c r="F14" s="245"/>
      <c r="G14" s="245"/>
      <c r="H14" s="245"/>
      <c r="I14" s="245"/>
      <c r="J14" s="245"/>
      <c r="K14" s="245"/>
      <c r="L14" s="71"/>
    </row>
    <row r="15" spans="1:12" s="5" customFormat="1" ht="21" customHeight="1" thickBot="1">
      <c r="A15" s="39"/>
      <c r="B15" s="240" t="s">
        <v>120</v>
      </c>
      <c r="C15" s="241"/>
      <c r="D15" s="72"/>
      <c r="E15" s="35" t="s">
        <v>59</v>
      </c>
      <c r="F15" s="39"/>
      <c r="G15" s="73" t="s">
        <v>45</v>
      </c>
      <c r="H15" s="39"/>
      <c r="I15" s="45" t="s">
        <v>118</v>
      </c>
      <c r="J15" s="46"/>
      <c r="K15" s="43"/>
      <c r="L15" s="43"/>
    </row>
    <row r="16" spans="1:12" s="5" customFormat="1" ht="16.2" thickBot="1">
      <c r="A16" s="39"/>
      <c r="B16" s="250"/>
      <c r="C16" s="247"/>
      <c r="D16" s="73"/>
      <c r="E16" s="167"/>
      <c r="F16" s="39"/>
      <c r="G16" s="27"/>
      <c r="H16" s="74" t="s">
        <v>10</v>
      </c>
      <c r="I16" s="22">
        <v>0.25</v>
      </c>
      <c r="J16" s="75" t="s">
        <v>9</v>
      </c>
      <c r="K16" s="28">
        <f>G16*I16</f>
        <v>0</v>
      </c>
      <c r="L16" s="43"/>
    </row>
    <row r="17" spans="1:12" s="5" customFormat="1" ht="14.4" thickBot="1">
      <c r="A17" s="39"/>
      <c r="B17" s="38"/>
      <c r="C17" s="38"/>
      <c r="D17" s="38"/>
      <c r="E17" s="39"/>
      <c r="F17" s="39"/>
      <c r="G17" s="39"/>
      <c r="H17" s="39"/>
      <c r="I17" s="45"/>
      <c r="J17" s="46"/>
      <c r="K17" s="43"/>
      <c r="L17" s="43"/>
    </row>
    <row r="18" spans="1:12" s="5" customFormat="1" ht="16.2" thickBot="1">
      <c r="A18" s="39"/>
      <c r="B18" s="246"/>
      <c r="C18" s="247"/>
      <c r="D18" s="73"/>
      <c r="E18" s="26"/>
      <c r="F18" s="39"/>
      <c r="G18" s="27"/>
      <c r="H18" s="74" t="s">
        <v>10</v>
      </c>
      <c r="I18" s="22">
        <v>0.25</v>
      </c>
      <c r="J18" s="75" t="s">
        <v>9</v>
      </c>
      <c r="K18" s="28">
        <f>G18*I18</f>
        <v>0</v>
      </c>
      <c r="L18" s="43"/>
    </row>
    <row r="19" spans="1:12" s="5" customFormat="1" ht="16.2" thickBot="1">
      <c r="A19" s="39"/>
      <c r="B19"/>
      <c r="C19"/>
      <c r="D19"/>
      <c r="E19"/>
      <c r="F19"/>
      <c r="G19"/>
      <c r="H19" s="171"/>
      <c r="I19" s="93"/>
      <c r="J19" s="75"/>
      <c r="K19" s="172"/>
      <c r="L19" s="43"/>
    </row>
    <row r="20" spans="1:12" s="5" customFormat="1" ht="16.2" thickBot="1">
      <c r="A20" s="39"/>
      <c r="B20" s="246"/>
      <c r="C20" s="247"/>
      <c r="D20" s="73"/>
      <c r="E20" s="26"/>
      <c r="F20" s="39"/>
      <c r="G20" s="173"/>
      <c r="H20" s="171" t="s">
        <v>10</v>
      </c>
      <c r="I20" s="22">
        <v>0.25</v>
      </c>
      <c r="J20" s="75" t="s">
        <v>9</v>
      </c>
      <c r="K20" s="28">
        <f>G20*I20</f>
        <v>0</v>
      </c>
      <c r="L20" s="43"/>
    </row>
    <row r="21" spans="1:12" s="5" customFormat="1" ht="14.4" thickBot="1">
      <c r="A21" s="39"/>
      <c r="B21" s="39"/>
      <c r="C21" s="39"/>
      <c r="D21" s="39"/>
      <c r="E21" s="39"/>
      <c r="F21" s="39"/>
      <c r="G21" s="39"/>
      <c r="H21" s="39"/>
      <c r="I21" s="45"/>
      <c r="J21" s="46"/>
      <c r="K21" s="43"/>
      <c r="L21" s="43"/>
    </row>
    <row r="22" spans="1:12" s="10" customFormat="1" ht="18" thickBot="1">
      <c r="A22" s="56"/>
      <c r="B22" s="246"/>
      <c r="C22" s="247"/>
      <c r="D22" s="73"/>
      <c r="E22" s="26"/>
      <c r="F22" s="54"/>
      <c r="G22" s="104"/>
      <c r="H22" s="171" t="s">
        <v>10</v>
      </c>
      <c r="I22" s="22">
        <v>0.25</v>
      </c>
      <c r="J22" s="75" t="s">
        <v>9</v>
      </c>
      <c r="K22" s="28">
        <f>G22*I22</f>
        <v>0</v>
      </c>
      <c r="L22" s="55"/>
    </row>
    <row r="23" spans="1:12" s="10" customFormat="1" ht="18" thickBot="1">
      <c r="A23" s="56"/>
      <c r="B23" s="55"/>
      <c r="C23" s="55"/>
      <c r="D23" s="55"/>
      <c r="E23" s="55"/>
      <c r="F23" s="39"/>
      <c r="G23" s="96"/>
      <c r="H23" s="74"/>
      <c r="I23" s="93"/>
      <c r="J23" s="75"/>
      <c r="K23" s="95"/>
      <c r="L23" s="55"/>
    </row>
    <row r="24" spans="1:12" s="5" customFormat="1" ht="16.2" thickBot="1">
      <c r="A24" s="39"/>
      <c r="B24" s="246"/>
      <c r="C24" s="247"/>
      <c r="D24" s="73"/>
      <c r="E24" s="26"/>
      <c r="F24" s="39"/>
      <c r="G24" s="27"/>
      <c r="H24" s="74" t="s">
        <v>10</v>
      </c>
      <c r="I24" s="22">
        <v>0.25</v>
      </c>
      <c r="J24" s="75" t="s">
        <v>9</v>
      </c>
      <c r="K24" s="28">
        <f>G24*I24</f>
        <v>0</v>
      </c>
      <c r="L24" s="43"/>
    </row>
    <row r="25" spans="1:28" s="5" customFormat="1" ht="14.4" thickBot="1">
      <c r="A25" s="39"/>
      <c r="B25" s="39"/>
      <c r="C25" s="39"/>
      <c r="D25" s="39"/>
      <c r="E25" s="39"/>
      <c r="F25" s="39"/>
      <c r="G25" s="39"/>
      <c r="H25" s="39"/>
      <c r="I25" s="43"/>
      <c r="J25" s="43"/>
      <c r="K25" s="43"/>
      <c r="L25" s="43"/>
      <c r="V25" s="248"/>
      <c r="W25" s="248"/>
      <c r="X25" s="248"/>
      <c r="Y25" s="248"/>
      <c r="Z25" s="248"/>
      <c r="AA25" s="248"/>
      <c r="AB25" s="248"/>
    </row>
    <row r="26" spans="1:27" s="5" customFormat="1" ht="14.4" thickBot="1">
      <c r="A26" s="39"/>
      <c r="B26" s="246"/>
      <c r="C26" s="247"/>
      <c r="D26" s="85"/>
      <c r="E26" s="26"/>
      <c r="F26" s="195" t="s">
        <v>4</v>
      </c>
      <c r="G26" s="27"/>
      <c r="H26" s="171" t="s">
        <v>10</v>
      </c>
      <c r="I26" s="22">
        <v>0.25</v>
      </c>
      <c r="J26" s="106" t="s">
        <v>9</v>
      </c>
      <c r="K26" s="28">
        <f>G26*I26</f>
        <v>0</v>
      </c>
      <c r="L26" s="43"/>
      <c r="V26" s="7"/>
      <c r="W26" s="7"/>
      <c r="X26" s="7"/>
      <c r="Y26" s="7"/>
      <c r="Z26" s="7"/>
      <c r="AA26" s="7"/>
    </row>
    <row r="27" spans="1:27" s="5" customFormat="1" ht="14.4" thickBot="1">
      <c r="A27" s="39"/>
      <c r="B27"/>
      <c r="C27"/>
      <c r="D27" s="43"/>
      <c r="E27" s="35"/>
      <c r="F27" s="94"/>
      <c r="G27"/>
      <c r="H27" s="76"/>
      <c r="I27" s="43"/>
      <c r="J27" s="43"/>
      <c r="K27" s="43"/>
      <c r="L27" s="43"/>
      <c r="V27" s="7"/>
      <c r="W27" s="7"/>
      <c r="X27" s="7"/>
      <c r="Y27" s="7"/>
      <c r="Z27" s="7"/>
      <c r="AA27" s="7"/>
    </row>
    <row r="28" spans="1:27" s="5" customFormat="1" ht="16.2" thickBot="1">
      <c r="A28" s="39"/>
      <c r="B28" s="246"/>
      <c r="C28" s="247"/>
      <c r="D28" s="39"/>
      <c r="E28" s="26"/>
      <c r="F28" s="81" t="s">
        <v>4</v>
      </c>
      <c r="G28" s="27"/>
      <c r="H28" s="74" t="s">
        <v>10</v>
      </c>
      <c r="I28" s="22">
        <v>0.25</v>
      </c>
      <c r="J28" s="75" t="s">
        <v>9</v>
      </c>
      <c r="K28" s="28">
        <f>G28*I28</f>
        <v>0</v>
      </c>
      <c r="L28" s="43"/>
      <c r="M28" s="5" t="s">
        <v>4</v>
      </c>
      <c r="V28" s="7"/>
      <c r="W28" s="7"/>
      <c r="X28" s="7"/>
      <c r="Y28" s="7"/>
      <c r="Z28" s="7"/>
      <c r="AA28" s="7"/>
    </row>
    <row r="29" spans="1:12" ht="14.4" thickBot="1">
      <c r="A29" s="39"/>
      <c r="B29" s="196" t="s">
        <v>4</v>
      </c>
      <c r="C29" s="72"/>
      <c r="D29" s="39"/>
      <c r="E29" s="39"/>
      <c r="F29" s="39"/>
      <c r="G29" s="39"/>
      <c r="H29" s="39"/>
      <c r="I29" s="39"/>
      <c r="J29" s="39"/>
      <c r="K29" s="39"/>
      <c r="L29" s="39"/>
    </row>
    <row r="30" spans="1:27" s="5" customFormat="1" ht="18" thickBot="1">
      <c r="A30" s="92"/>
      <c r="B30" s="250"/>
      <c r="C30" s="247"/>
      <c r="D30" s="85"/>
      <c r="E30" s="26"/>
      <c r="F30" s="81" t="s">
        <v>4</v>
      </c>
      <c r="G30" s="27"/>
      <c r="H30" s="171" t="s">
        <v>10</v>
      </c>
      <c r="I30" s="22"/>
      <c r="J30" s="75" t="s">
        <v>9</v>
      </c>
      <c r="K30" s="28">
        <f>G30*I30</f>
        <v>0</v>
      </c>
      <c r="L30" s="43"/>
      <c r="V30" s="7"/>
      <c r="W30" s="7"/>
      <c r="X30" s="7"/>
      <c r="Y30" s="7"/>
      <c r="Z30" s="7"/>
      <c r="AA30" s="7"/>
    </row>
    <row r="31" spans="1:12" s="207" customFormat="1" ht="18" thickBot="1">
      <c r="A31" s="197"/>
      <c r="B31" s="200"/>
      <c r="C31" s="201"/>
      <c r="D31" s="198"/>
      <c r="E31" s="202"/>
      <c r="F31" s="199"/>
      <c r="G31" s="203"/>
      <c r="H31" s="204"/>
      <c r="I31" s="205"/>
      <c r="J31" s="206"/>
      <c r="K31" s="172"/>
      <c r="L31" s="63"/>
    </row>
    <row r="32" spans="1:27" s="5" customFormat="1" ht="18" thickBot="1">
      <c r="A32" s="92"/>
      <c r="B32" s="250"/>
      <c r="C32" s="247"/>
      <c r="D32" s="85"/>
      <c r="E32" s="26"/>
      <c r="F32" s="81" t="s">
        <v>4</v>
      </c>
      <c r="G32" s="27"/>
      <c r="H32" s="171" t="s">
        <v>10</v>
      </c>
      <c r="I32" s="22"/>
      <c r="J32" s="75" t="s">
        <v>9</v>
      </c>
      <c r="K32" s="28">
        <f>G32*I32</f>
        <v>0</v>
      </c>
      <c r="L32" s="43"/>
      <c r="V32" s="7"/>
      <c r="W32" s="7"/>
      <c r="X32" s="7"/>
      <c r="Y32" s="7"/>
      <c r="Z32" s="7"/>
      <c r="AA32" s="7"/>
    </row>
    <row r="33" spans="1:27" s="5" customFormat="1" ht="18" thickBo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V33" s="7"/>
      <c r="W33" s="7"/>
      <c r="X33" s="7"/>
      <c r="Y33" s="7"/>
      <c r="Z33" s="7"/>
      <c r="AA33" s="7"/>
    </row>
    <row r="34" spans="1:27" s="5" customFormat="1" ht="18" thickBot="1">
      <c r="A34" s="92"/>
      <c r="B34" s="246"/>
      <c r="C34" s="247"/>
      <c r="D34" s="85"/>
      <c r="E34" s="26"/>
      <c r="F34" s="86"/>
      <c r="G34" s="27"/>
      <c r="H34" s="171" t="s">
        <v>10</v>
      </c>
      <c r="I34" s="22"/>
      <c r="J34" s="75" t="s">
        <v>9</v>
      </c>
      <c r="K34" s="28">
        <f aca="true" t="shared" si="0" ref="K34:K40">G34*I34</f>
        <v>0</v>
      </c>
      <c r="L34" s="43"/>
      <c r="V34" s="7"/>
      <c r="W34" s="7"/>
      <c r="X34" s="7"/>
      <c r="Y34" s="7"/>
      <c r="Z34" s="7"/>
      <c r="AA34" s="7"/>
    </row>
    <row r="35" spans="1:27" s="5" customFormat="1" ht="18" thickBo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V35" s="7"/>
      <c r="W35" s="7"/>
      <c r="X35" s="7"/>
      <c r="Y35" s="7"/>
      <c r="Z35" s="7"/>
      <c r="AA35" s="7"/>
    </row>
    <row r="36" spans="1:27" s="5" customFormat="1" ht="18" thickBot="1">
      <c r="A36" s="92"/>
      <c r="B36" s="246"/>
      <c r="C36" s="247"/>
      <c r="D36" s="85"/>
      <c r="E36" s="26"/>
      <c r="F36" s="86"/>
      <c r="G36" s="27"/>
      <c r="H36" s="171" t="s">
        <v>10</v>
      </c>
      <c r="I36" s="22"/>
      <c r="J36" s="75" t="s">
        <v>9</v>
      </c>
      <c r="K36" s="28">
        <f t="shared" si="0"/>
        <v>0</v>
      </c>
      <c r="L36" s="43"/>
      <c r="V36" s="7"/>
      <c r="W36" s="7"/>
      <c r="X36" s="7"/>
      <c r="Y36" s="7"/>
      <c r="Z36" s="7"/>
      <c r="AA36" s="7"/>
    </row>
    <row r="37" spans="1:27" s="5" customFormat="1" ht="18" thickBo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V37" s="7"/>
      <c r="W37" s="7"/>
      <c r="X37" s="7"/>
      <c r="Y37" s="7"/>
      <c r="Z37" s="7"/>
      <c r="AA37" s="7"/>
    </row>
    <row r="38" spans="1:27" s="5" customFormat="1" ht="16.2" thickBot="1">
      <c r="A38" s="39"/>
      <c r="B38" s="246"/>
      <c r="C38" s="247"/>
      <c r="D38" s="85"/>
      <c r="E38" s="26"/>
      <c r="F38" s="86"/>
      <c r="G38" s="27"/>
      <c r="H38" s="171" t="s">
        <v>10</v>
      </c>
      <c r="I38" s="22"/>
      <c r="J38" s="75" t="s">
        <v>9</v>
      </c>
      <c r="K38" s="28">
        <f t="shared" si="0"/>
        <v>0</v>
      </c>
      <c r="L38" s="43"/>
      <c r="V38" s="7"/>
      <c r="W38" s="7"/>
      <c r="X38" s="7"/>
      <c r="Y38" s="7"/>
      <c r="Z38" s="7"/>
      <c r="AA38" s="7"/>
    </row>
    <row r="39" spans="1:27" s="5" customFormat="1" ht="14.4" thickBo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V39" s="7"/>
      <c r="W39" s="7"/>
      <c r="X39" s="7"/>
      <c r="Y39" s="7"/>
      <c r="Z39" s="7"/>
      <c r="AA39" s="7"/>
    </row>
    <row r="40" spans="1:27" s="5" customFormat="1" ht="16.2" thickBot="1">
      <c r="A40" s="39"/>
      <c r="B40" s="246"/>
      <c r="C40" s="247"/>
      <c r="D40" s="85"/>
      <c r="E40" s="26"/>
      <c r="F40" s="86"/>
      <c r="G40" s="27"/>
      <c r="H40" s="171" t="s">
        <v>10</v>
      </c>
      <c r="I40" s="22"/>
      <c r="J40" s="75" t="s">
        <v>9</v>
      </c>
      <c r="K40" s="28">
        <f t="shared" si="0"/>
        <v>0</v>
      </c>
      <c r="L40" s="43"/>
      <c r="V40" s="7"/>
      <c r="W40" s="7"/>
      <c r="X40" s="7"/>
      <c r="Y40" s="7"/>
      <c r="Z40" s="7"/>
      <c r="AA40" s="7"/>
    </row>
    <row r="41" spans="1:27" s="5" customFormat="1" ht="16.2" thickBot="1">
      <c r="A41" s="87"/>
      <c r="B41" s="87"/>
      <c r="C41" s="87"/>
      <c r="D41" s="87"/>
      <c r="E41" s="67"/>
      <c r="F41" s="87"/>
      <c r="G41" s="88"/>
      <c r="H41" s="77"/>
      <c r="I41" s="89"/>
      <c r="J41" s="90"/>
      <c r="K41" s="91"/>
      <c r="L41" s="43"/>
      <c r="V41" s="7"/>
      <c r="W41" s="7"/>
      <c r="X41" s="7"/>
      <c r="Y41" s="7"/>
      <c r="Z41" s="7"/>
      <c r="AA41" s="7"/>
    </row>
    <row r="42" spans="1:12" s="5" customFormat="1" ht="15" thickBot="1" thickTop="1">
      <c r="A42" s="42"/>
      <c r="B42" s="43"/>
      <c r="C42" s="43"/>
      <c r="D42" s="43"/>
      <c r="E42" s="79"/>
      <c r="F42" s="43"/>
      <c r="G42" s="80"/>
      <c r="H42" s="43"/>
      <c r="I42" s="43"/>
      <c r="J42" s="43"/>
      <c r="K42" s="43"/>
      <c r="L42" s="43"/>
    </row>
    <row r="43" spans="1:12" s="5" customFormat="1" ht="16.2" thickBot="1">
      <c r="A43" s="42"/>
      <c r="B43" s="35"/>
      <c r="C43" s="35"/>
      <c r="D43" s="35"/>
      <c r="E43" s="43"/>
      <c r="F43" s="43"/>
      <c r="G43" s="81"/>
      <c r="H43" s="78"/>
      <c r="I43" s="44"/>
      <c r="J43" s="84" t="s">
        <v>60</v>
      </c>
      <c r="K43" s="31">
        <f>SUM(K16,K18,K20,K22,K24,K26,K28,K30,K32,K34,K36,K38,K40)</f>
        <v>0</v>
      </c>
      <c r="L43" s="43"/>
    </row>
    <row r="44" spans="1:12" s="5" customFormat="1" ht="16.2" thickBot="1">
      <c r="A44" s="42"/>
      <c r="B44" s="35"/>
      <c r="C44" s="35"/>
      <c r="D44" s="35"/>
      <c r="E44" s="43"/>
      <c r="F44" s="43"/>
      <c r="G44" s="81"/>
      <c r="H44" s="78"/>
      <c r="I44" s="44"/>
      <c r="J44" s="84" t="s">
        <v>86</v>
      </c>
      <c r="K44" s="31">
        <f>E11</f>
        <v>0</v>
      </c>
      <c r="L44" s="43"/>
    </row>
    <row r="45" spans="1:12" s="5" customFormat="1" ht="16.2" thickBot="1">
      <c r="A45" s="42"/>
      <c r="B45" s="35"/>
      <c r="C45" s="35"/>
      <c r="D45" s="35"/>
      <c r="E45" s="43"/>
      <c r="F45" s="43"/>
      <c r="G45" s="81"/>
      <c r="H45" s="78"/>
      <c r="I45" s="44"/>
      <c r="J45" s="43"/>
      <c r="K45" s="82" t="s">
        <v>89</v>
      </c>
      <c r="L45" s="43"/>
    </row>
    <row r="46" spans="1:12" s="5" customFormat="1" ht="21.6" thickBot="1">
      <c r="A46" s="42"/>
      <c r="B46" s="35"/>
      <c r="C46" s="35"/>
      <c r="D46" s="35"/>
      <c r="E46" s="43"/>
      <c r="F46" s="43"/>
      <c r="G46" s="81"/>
      <c r="H46" s="78"/>
      <c r="I46" s="83" t="s">
        <v>13</v>
      </c>
      <c r="J46" s="43"/>
      <c r="K46" s="32">
        <f>IF(K44&lt;K43,K44,K43)</f>
        <v>0</v>
      </c>
      <c r="L46" s="43"/>
    </row>
    <row r="47" spans="1:12" s="5" customFormat="1" ht="17.4">
      <c r="A47" s="42"/>
      <c r="B47" s="35"/>
      <c r="C47" s="35"/>
      <c r="D47" s="35"/>
      <c r="E47" s="43"/>
      <c r="F47" s="43"/>
      <c r="G47" s="81"/>
      <c r="H47" s="78"/>
      <c r="I47" s="44"/>
      <c r="J47" s="83"/>
      <c r="K47" s="30" t="s">
        <v>12</v>
      </c>
      <c r="L47" s="43"/>
    </row>
    <row r="48" spans="1:11" s="5" customFormat="1" ht="17.4">
      <c r="A48" s="4"/>
      <c r="B48" s="8"/>
      <c r="C48" s="8"/>
      <c r="D48" s="8"/>
      <c r="G48" s="11"/>
      <c r="H48" s="12"/>
      <c r="I48" s="6"/>
      <c r="J48" s="24"/>
      <c r="K48" s="97"/>
    </row>
    <row r="49" spans="1:11" s="5" customFormat="1" ht="13.8">
      <c r="A49" s="4"/>
      <c r="E49" s="29"/>
      <c r="G49" s="98"/>
      <c r="H49" s="13"/>
      <c r="I49" s="9"/>
      <c r="J49" s="29"/>
      <c r="K49" s="25"/>
    </row>
    <row r="50" spans="1:10" s="18" customFormat="1" ht="12.75">
      <c r="A50" s="17"/>
      <c r="J50" s="19"/>
    </row>
    <row r="51" spans="1:10" s="18" customFormat="1" ht="12.75">
      <c r="A51" s="17"/>
      <c r="B51" s="20"/>
      <c r="C51" s="20"/>
      <c r="D51" s="20"/>
      <c r="J51" s="19"/>
    </row>
    <row r="52" spans="1:10" s="18" customFormat="1" ht="12.75">
      <c r="A52" s="17"/>
      <c r="B52" s="2"/>
      <c r="C52" s="2"/>
      <c r="D52" s="2"/>
      <c r="E52" s="2"/>
      <c r="F52" s="2"/>
      <c r="G52" s="2"/>
      <c r="H52" s="2"/>
      <c r="I52" s="2"/>
      <c r="J52" s="2"/>
    </row>
    <row r="53" spans="1:12" s="18" customFormat="1" ht="12.75">
      <c r="A53" s="17"/>
      <c r="B53" s="2"/>
      <c r="C53" s="2"/>
      <c r="D53" s="2"/>
      <c r="E53" s="2"/>
      <c r="F53" s="2"/>
      <c r="G53" s="2"/>
      <c r="H53" s="2"/>
      <c r="I53" s="2"/>
      <c r="J53" s="2"/>
      <c r="L53" s="21"/>
    </row>
    <row r="54" spans="1:10" s="18" customFormat="1" ht="12.75">
      <c r="A54" s="17"/>
      <c r="B54" s="2"/>
      <c r="C54" s="2"/>
      <c r="D54" s="2"/>
      <c r="E54" s="2"/>
      <c r="F54" s="2"/>
      <c r="G54" s="2"/>
      <c r="H54" s="2"/>
      <c r="I54" s="2"/>
      <c r="J54" s="2"/>
    </row>
    <row r="55" spans="1:13" s="18" customFormat="1" ht="12.75">
      <c r="A55" s="17"/>
      <c r="B55" s="2"/>
      <c r="C55" s="2"/>
      <c r="D55" s="2"/>
      <c r="E55" s="2"/>
      <c r="F55" s="2"/>
      <c r="G55" s="2"/>
      <c r="H55" s="2"/>
      <c r="I55" s="2"/>
      <c r="J55" s="2"/>
      <c r="M55" s="18" t="s">
        <v>4</v>
      </c>
    </row>
    <row r="56" spans="1:10" s="18" customFormat="1" ht="12.75">
      <c r="A56" s="17"/>
      <c r="B56" s="2"/>
      <c r="C56" s="2"/>
      <c r="D56" s="2"/>
      <c r="E56" s="2"/>
      <c r="F56" s="2"/>
      <c r="G56" s="2"/>
      <c r="H56" s="2"/>
      <c r="I56" s="2"/>
      <c r="J56" s="2"/>
    </row>
    <row r="57" spans="1:10" s="18" customFormat="1" ht="12.75">
      <c r="A57" s="17"/>
      <c r="B57" s="2"/>
      <c r="C57" s="2"/>
      <c r="D57" s="2"/>
      <c r="E57" s="2"/>
      <c r="F57" s="2"/>
      <c r="G57" s="2"/>
      <c r="H57" s="2"/>
      <c r="I57" s="2"/>
      <c r="J57" s="2"/>
    </row>
    <row r="58" spans="1:10" s="18" customFormat="1" ht="12.75">
      <c r="A58" s="17"/>
      <c r="B58" s="2"/>
      <c r="C58" s="2"/>
      <c r="D58" s="2"/>
      <c r="E58" s="2"/>
      <c r="F58" s="2"/>
      <c r="G58" s="2"/>
      <c r="H58" s="2"/>
      <c r="I58" s="2"/>
      <c r="J58" s="2"/>
    </row>
    <row r="59" spans="1:10" s="18" customFormat="1" ht="12.75">
      <c r="A59" s="17"/>
      <c r="B59" s="2"/>
      <c r="C59" s="2"/>
      <c r="D59" s="2"/>
      <c r="E59" s="2"/>
      <c r="F59" s="2"/>
      <c r="G59" s="2"/>
      <c r="H59" s="2"/>
      <c r="I59" s="2"/>
      <c r="J59" s="2"/>
    </row>
    <row r="60" spans="1:10" s="18" customFormat="1" ht="12.75">
      <c r="A60" s="17"/>
      <c r="B60" s="2"/>
      <c r="C60" s="2"/>
      <c r="D60" s="2"/>
      <c r="E60" s="2"/>
      <c r="F60" s="2"/>
      <c r="G60" s="2"/>
      <c r="H60" s="2"/>
      <c r="I60" s="2"/>
      <c r="J60" s="2"/>
    </row>
    <row r="61" spans="1:10" s="18" customFormat="1" ht="12.75">
      <c r="A61" s="17"/>
      <c r="B61" s="2"/>
      <c r="C61" s="2"/>
      <c r="D61" s="2"/>
      <c r="E61" s="2"/>
      <c r="F61" s="2"/>
      <c r="G61" s="2"/>
      <c r="H61" s="2"/>
      <c r="I61" s="2"/>
      <c r="J61" s="2"/>
    </row>
    <row r="62" spans="1:10" s="18" customFormat="1" ht="12.75">
      <c r="A62" s="17"/>
      <c r="B62" s="2"/>
      <c r="C62" s="2"/>
      <c r="D62" s="2"/>
      <c r="E62" s="2"/>
      <c r="F62" s="2"/>
      <c r="G62" s="2"/>
      <c r="H62" s="2"/>
      <c r="I62" s="2"/>
      <c r="J62" s="2"/>
    </row>
    <row r="63" spans="1:10" s="18" customFormat="1" ht="12.75">
      <c r="A63" s="17"/>
      <c r="B63" s="2"/>
      <c r="C63" s="2"/>
      <c r="D63" s="2"/>
      <c r="E63" s="2"/>
      <c r="F63" s="2"/>
      <c r="G63" s="2"/>
      <c r="H63" s="2"/>
      <c r="I63" s="2"/>
      <c r="J63" s="2"/>
    </row>
    <row r="64" spans="1:10" s="18" customFormat="1" ht="12.75">
      <c r="A64" s="17"/>
      <c r="B64" s="2"/>
      <c r="C64" s="2"/>
      <c r="D64" s="2"/>
      <c r="E64" s="2"/>
      <c r="F64" s="2"/>
      <c r="G64" s="2"/>
      <c r="H64" s="2"/>
      <c r="I64" s="2"/>
      <c r="J64" s="2"/>
    </row>
    <row r="65" spans="1:10" s="18" customFormat="1" ht="12.75">
      <c r="A65" s="17"/>
      <c r="B65" s="2"/>
      <c r="C65" s="2"/>
      <c r="D65" s="2"/>
      <c r="E65" s="2"/>
      <c r="F65" s="2"/>
      <c r="G65" s="2"/>
      <c r="H65" s="2"/>
      <c r="I65" s="2"/>
      <c r="J65" s="2"/>
    </row>
    <row r="66" spans="1:10" s="18" customFormat="1" ht="12.75">
      <c r="A66" s="17"/>
      <c r="B66" s="2"/>
      <c r="C66" s="2"/>
      <c r="D66" s="2"/>
      <c r="E66" s="2"/>
      <c r="F66" s="2"/>
      <c r="G66" s="2"/>
      <c r="H66" s="2"/>
      <c r="I66" s="2"/>
      <c r="J66" s="2"/>
    </row>
    <row r="67" spans="1:10" s="18" customFormat="1" ht="12.75">
      <c r="A67" s="17"/>
      <c r="B67" s="2"/>
      <c r="C67" s="2"/>
      <c r="D67" s="2"/>
      <c r="E67" s="2"/>
      <c r="F67" s="2"/>
      <c r="G67" s="2"/>
      <c r="H67" s="2"/>
      <c r="I67" s="2"/>
      <c r="J67" s="2"/>
    </row>
    <row r="68" spans="1:10" s="18" customFormat="1" ht="12.75">
      <c r="A68" s="17"/>
      <c r="B68" s="2"/>
      <c r="C68" s="2"/>
      <c r="D68" s="2"/>
      <c r="E68" s="2"/>
      <c r="F68" s="2"/>
      <c r="G68" s="2"/>
      <c r="H68" s="2"/>
      <c r="I68" s="2"/>
      <c r="J68" s="2"/>
    </row>
    <row r="69" spans="1:10" s="18" customFormat="1" ht="12.75">
      <c r="A69" s="17"/>
      <c r="B69" s="2"/>
      <c r="C69" s="2"/>
      <c r="D69" s="2"/>
      <c r="E69" s="2"/>
      <c r="F69" s="2"/>
      <c r="G69" s="2"/>
      <c r="H69" s="2"/>
      <c r="I69" s="2"/>
      <c r="J69" s="2"/>
    </row>
    <row r="70" spans="1:10" s="18" customFormat="1" ht="12.75">
      <c r="A70" s="17"/>
      <c r="B70" s="2"/>
      <c r="C70" s="2"/>
      <c r="D70" s="2"/>
      <c r="E70" s="2"/>
      <c r="F70" s="2"/>
      <c r="G70" s="2"/>
      <c r="H70" s="2"/>
      <c r="I70" s="2"/>
      <c r="J70" s="2"/>
    </row>
    <row r="71" spans="1:10" s="18" customFormat="1" ht="12.75">
      <c r="A71" s="17"/>
      <c r="B71" s="2"/>
      <c r="C71" s="2"/>
      <c r="D71" s="2"/>
      <c r="E71" s="2"/>
      <c r="F71" s="2"/>
      <c r="G71" s="2"/>
      <c r="H71" s="2"/>
      <c r="I71" s="2"/>
      <c r="J71" s="2"/>
    </row>
    <row r="72" spans="1:10" s="18" customFormat="1" ht="12.75">
      <c r="A72" s="17"/>
      <c r="B72" s="2"/>
      <c r="C72" s="2"/>
      <c r="D72" s="2"/>
      <c r="E72" s="2"/>
      <c r="F72" s="2"/>
      <c r="G72" s="2"/>
      <c r="H72" s="2"/>
      <c r="I72" s="2"/>
      <c r="J72" s="2"/>
    </row>
    <row r="73" spans="1:10" s="18" customFormat="1" ht="12.75">
      <c r="A73" s="17"/>
      <c r="B73" s="2"/>
      <c r="C73" s="2"/>
      <c r="D73" s="2"/>
      <c r="E73" s="2"/>
      <c r="F73" s="2"/>
      <c r="G73" s="2"/>
      <c r="H73" s="2"/>
      <c r="I73" s="2"/>
      <c r="J73" s="2"/>
    </row>
    <row r="74" spans="1:10" s="18" customFormat="1" ht="12.75">
      <c r="A74" s="17"/>
      <c r="B74" s="2"/>
      <c r="C74" s="2"/>
      <c r="D74" s="2"/>
      <c r="E74" s="2"/>
      <c r="F74" s="2"/>
      <c r="G74" s="2"/>
      <c r="H74" s="2"/>
      <c r="I74" s="2"/>
      <c r="J74" s="2"/>
    </row>
    <row r="75" spans="1:10" s="18" customFormat="1" ht="12.75">
      <c r="A75" s="17"/>
      <c r="B75" s="2"/>
      <c r="C75" s="2"/>
      <c r="D75" s="2"/>
      <c r="E75" s="2"/>
      <c r="F75" s="2"/>
      <c r="G75" s="2"/>
      <c r="H75" s="2"/>
      <c r="I75" s="2"/>
      <c r="J75" s="2"/>
    </row>
    <row r="76" spans="1:10" s="18" customFormat="1" ht="12.75">
      <c r="A76" s="17"/>
      <c r="B76" s="2"/>
      <c r="C76" s="2"/>
      <c r="D76" s="2"/>
      <c r="E76" s="2"/>
      <c r="F76" s="2"/>
      <c r="G76" s="2"/>
      <c r="H76" s="2"/>
      <c r="I76" s="2"/>
      <c r="J76" s="2"/>
    </row>
    <row r="77" spans="1:10" s="18" customFormat="1" ht="12.75">
      <c r="A77" s="17"/>
      <c r="B77" s="2"/>
      <c r="C77" s="2"/>
      <c r="D77" s="2"/>
      <c r="E77" s="2"/>
      <c r="F77" s="2"/>
      <c r="G77" s="2"/>
      <c r="H77" s="2"/>
      <c r="I77" s="2"/>
      <c r="J77" s="2"/>
    </row>
    <row r="78" spans="1:10" s="18" customFormat="1" ht="12.75">
      <c r="A78" s="17"/>
      <c r="B78" s="2"/>
      <c r="C78" s="2"/>
      <c r="D78" s="2"/>
      <c r="E78" s="2"/>
      <c r="F78" s="2"/>
      <c r="G78" s="2"/>
      <c r="H78" s="2"/>
      <c r="I78" s="2"/>
      <c r="J78" s="2"/>
    </row>
    <row r="79" spans="1:10" s="18" customFormat="1" ht="12.75">
      <c r="A79" s="17"/>
      <c r="B79" s="2"/>
      <c r="C79" s="2"/>
      <c r="D79" s="2"/>
      <c r="E79" s="2"/>
      <c r="F79" s="2"/>
      <c r="G79" s="2"/>
      <c r="H79" s="2"/>
      <c r="I79" s="2"/>
      <c r="J79" s="2"/>
    </row>
    <row r="80" spans="1:10" s="18" customFormat="1" ht="12.75">
      <c r="A80" s="17"/>
      <c r="B80" s="2"/>
      <c r="C80" s="2"/>
      <c r="D80" s="2"/>
      <c r="E80" s="2"/>
      <c r="F80" s="2"/>
      <c r="G80" s="2"/>
      <c r="H80" s="2"/>
      <c r="I80" s="2"/>
      <c r="J80" s="2"/>
    </row>
    <row r="81" spans="1:10" s="18" customFormat="1" ht="12.75">
      <c r="A81" s="17"/>
      <c r="B81" s="2"/>
      <c r="C81" s="2"/>
      <c r="D81" s="2"/>
      <c r="E81" s="2"/>
      <c r="F81" s="2"/>
      <c r="G81" s="2"/>
      <c r="H81" s="2"/>
      <c r="I81" s="2"/>
      <c r="J81" s="2"/>
    </row>
    <row r="82" spans="1:10" s="18" customFormat="1" ht="12.75">
      <c r="A82" s="17"/>
      <c r="B82" s="2"/>
      <c r="C82" s="2"/>
      <c r="D82" s="2"/>
      <c r="E82" s="2"/>
      <c r="F82" s="2"/>
      <c r="G82" s="2"/>
      <c r="H82" s="2"/>
      <c r="I82" s="2"/>
      <c r="J82" s="2"/>
    </row>
    <row r="83" spans="1:10" s="18" customFormat="1" ht="12.75">
      <c r="A83" s="17"/>
      <c r="B83" s="2"/>
      <c r="C83" s="2"/>
      <c r="D83" s="2"/>
      <c r="E83" s="2"/>
      <c r="F83" s="2"/>
      <c r="G83" s="2"/>
      <c r="H83" s="2"/>
      <c r="I83" s="2"/>
      <c r="J83" s="2"/>
    </row>
    <row r="84" s="18" customFormat="1" ht="12.75">
      <c r="A84" s="17"/>
    </row>
    <row r="85" s="18" customFormat="1" ht="12.75">
      <c r="A85" s="17"/>
    </row>
    <row r="86" s="18" customFormat="1" ht="12.75">
      <c r="A86" s="17"/>
    </row>
    <row r="87" s="18" customFormat="1" ht="12.75">
      <c r="A87" s="17"/>
    </row>
    <row r="88" s="18" customFormat="1" ht="12.75">
      <c r="A88" s="17"/>
    </row>
    <row r="89" s="18" customFormat="1" ht="12.75">
      <c r="A89" s="17"/>
    </row>
    <row r="90" s="18" customFormat="1" ht="12.75">
      <c r="A90" s="17"/>
    </row>
    <row r="91" s="18" customFormat="1" ht="12.75">
      <c r="A91" s="17"/>
    </row>
    <row r="92" s="18" customFormat="1" ht="12.75">
      <c r="A92" s="17"/>
    </row>
    <row r="93" s="18" customFormat="1" ht="12.75">
      <c r="A93" s="17"/>
    </row>
    <row r="94" s="18" customFormat="1" ht="12.75">
      <c r="A94" s="17"/>
    </row>
    <row r="95" s="18" customFormat="1" ht="12.75">
      <c r="A95" s="17"/>
    </row>
    <row r="96" s="18" customFormat="1" ht="12.75">
      <c r="A96" s="17"/>
    </row>
    <row r="97" s="18" customFormat="1" ht="12.75">
      <c r="A97" s="17"/>
    </row>
    <row r="98" spans="1:4" s="18" customFormat="1" ht="12.75">
      <c r="A98" s="17"/>
      <c r="B98" s="2"/>
      <c r="C98" s="2"/>
      <c r="D98" s="2"/>
    </row>
  </sheetData>
  <mergeCells count="23">
    <mergeCell ref="B40:C40"/>
    <mergeCell ref="B26:C26"/>
    <mergeCell ref="V25:AB25"/>
    <mergeCell ref="B11:C11"/>
    <mergeCell ref="B16:C16"/>
    <mergeCell ref="B18:C18"/>
    <mergeCell ref="B28:C28"/>
    <mergeCell ref="B20:C20"/>
    <mergeCell ref="B30:C30"/>
    <mergeCell ref="B32:C32"/>
    <mergeCell ref="B34:C34"/>
    <mergeCell ref="B36:C36"/>
    <mergeCell ref="B38:C38"/>
    <mergeCell ref="B22:C22"/>
    <mergeCell ref="B24:C24"/>
    <mergeCell ref="E5:G5"/>
    <mergeCell ref="E7:G7"/>
    <mergeCell ref="E8:G8"/>
    <mergeCell ref="B15:C15"/>
    <mergeCell ref="B5:C5"/>
    <mergeCell ref="B7:C7"/>
    <mergeCell ref="B13:K13"/>
    <mergeCell ref="B14:K14"/>
  </mergeCells>
  <printOptions/>
  <pageMargins left="1.06299212598425" right="0.62992125984252" top="0.393700787401575" bottom="0.31496062992126" header="0.118110236220472" footer="0.118110236220472"/>
  <pageSetup fitToHeight="1" fitToWidth="1"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AB68"/>
  <sheetViews>
    <sheetView zoomScale="75" zoomScaleNormal="75" zoomScaleSheetLayoutView="75" workbookViewId="0" topLeftCell="A25">
      <selection activeCell="G34" sqref="G34"/>
    </sheetView>
  </sheetViews>
  <sheetFormatPr defaultColWidth="9.140625" defaultRowHeight="19.5" customHeight="1"/>
  <cols>
    <col min="1" max="1" width="5.57421875" style="1" customWidth="1"/>
    <col min="2" max="2" width="10.421875" style="2" customWidth="1"/>
    <col min="3" max="3" width="5.57421875" style="2" customWidth="1"/>
    <col min="4" max="4" width="15.140625" style="2" customWidth="1"/>
    <col min="5" max="5" width="15.00390625" style="2" customWidth="1"/>
    <col min="6" max="6" width="7.421875" style="2" customWidth="1"/>
    <col min="7" max="7" width="14.7109375" style="2" customWidth="1"/>
    <col min="8" max="8" width="19.140625" style="2" customWidth="1"/>
    <col min="9" max="9" width="7.57421875" style="2" customWidth="1"/>
    <col min="10" max="10" width="10.7109375" style="2" customWidth="1"/>
    <col min="11" max="13" width="10.57421875" style="2" customWidth="1"/>
    <col min="14" max="14" width="5.00390625" style="2" customWidth="1"/>
    <col min="15" max="16" width="10.57421875" style="2" customWidth="1"/>
    <col min="17" max="18" width="9.140625" style="2" customWidth="1"/>
    <col min="19" max="19" width="12.57421875" style="2" customWidth="1"/>
    <col min="20" max="20" width="18.57421875" style="2" customWidth="1"/>
    <col min="21" max="21" width="13.7109375" style="2" customWidth="1"/>
    <col min="22" max="16384" width="9.140625" style="2" customWidth="1"/>
  </cols>
  <sheetData>
    <row r="1" spans="1:16" ht="19.5" customHeight="1">
      <c r="A1" s="36"/>
      <c r="B1" s="37" t="s">
        <v>0</v>
      </c>
      <c r="C1" s="37"/>
      <c r="D1" s="38"/>
      <c r="E1" s="39"/>
      <c r="F1" s="39"/>
      <c r="G1" s="39"/>
      <c r="H1" s="39"/>
      <c r="I1" s="40" t="s">
        <v>5</v>
      </c>
      <c r="J1" s="41"/>
      <c r="K1" s="39"/>
      <c r="L1" s="39"/>
      <c r="M1" s="39"/>
      <c r="N1" s="39"/>
      <c r="O1" s="39"/>
      <c r="P1" s="39"/>
    </row>
    <row r="2" spans="1:16" ht="19.5" customHeight="1">
      <c r="A2" s="36"/>
      <c r="B2" s="37"/>
      <c r="C2" s="37"/>
      <c r="D2" s="38"/>
      <c r="E2" s="39"/>
      <c r="F2" s="39"/>
      <c r="G2" s="39"/>
      <c r="H2" s="39"/>
      <c r="I2" s="40"/>
      <c r="J2" s="41"/>
      <c r="K2" s="39"/>
      <c r="L2" s="39"/>
      <c r="M2" s="39"/>
      <c r="N2" s="39"/>
      <c r="O2" s="39"/>
      <c r="P2" s="39"/>
    </row>
    <row r="3" spans="1:16" s="5" customFormat="1" ht="19.5" customHeight="1">
      <c r="A3" s="48" t="s">
        <v>7</v>
      </c>
      <c r="B3" s="134"/>
      <c r="C3" s="134"/>
      <c r="D3" s="48"/>
      <c r="E3" s="135" t="s">
        <v>8</v>
      </c>
      <c r="F3" s="136"/>
      <c r="G3" s="137"/>
      <c r="H3" s="63"/>
      <c r="I3" s="63"/>
      <c r="J3" s="46"/>
      <c r="K3" s="43"/>
      <c r="L3" s="43"/>
      <c r="M3" s="43"/>
      <c r="N3" s="43"/>
      <c r="O3" s="43"/>
      <c r="P3" s="43"/>
    </row>
    <row r="4" spans="1:16" s="5" customFormat="1" ht="12.75" customHeight="1" thickBot="1">
      <c r="A4" s="42"/>
      <c r="B4" s="43"/>
      <c r="C4" s="43"/>
      <c r="D4" s="44"/>
      <c r="E4" s="43"/>
      <c r="F4" s="43"/>
      <c r="G4" s="43"/>
      <c r="H4" s="43"/>
      <c r="I4" s="45"/>
      <c r="J4" s="46"/>
      <c r="K4" s="43"/>
      <c r="L4" s="43"/>
      <c r="M4" s="43"/>
      <c r="N4" s="43"/>
      <c r="O4" s="43"/>
      <c r="P4" s="43"/>
    </row>
    <row r="5" spans="1:16" s="5" customFormat="1" ht="19.5" customHeight="1" thickBot="1">
      <c r="A5" s="50">
        <v>1</v>
      </c>
      <c r="B5" s="133" t="s">
        <v>2</v>
      </c>
      <c r="C5" s="43"/>
      <c r="D5" s="252" t="str">
        <f>IF(ISBLANK('Basic Rent Form A'!E5),"",'Basic Rent Form A'!E5)</f>
        <v/>
      </c>
      <c r="E5" s="253"/>
      <c r="F5" s="253"/>
      <c r="G5" s="254"/>
      <c r="H5" s="43"/>
      <c r="I5" s="45"/>
      <c r="J5" s="46"/>
      <c r="K5" s="43"/>
      <c r="L5" s="43"/>
      <c r="M5" s="43"/>
      <c r="N5" s="43"/>
      <c r="O5" s="43"/>
      <c r="P5" s="43"/>
    </row>
    <row r="6" spans="1:15" s="5" customFormat="1" ht="13.65" customHeight="1" thickBot="1">
      <c r="A6" s="42"/>
      <c r="B6" s="35"/>
      <c r="C6" s="43"/>
      <c r="D6" s="107"/>
      <c r="E6" s="107"/>
      <c r="F6" s="107"/>
      <c r="G6" s="107"/>
      <c r="H6" s="43"/>
      <c r="I6" s="45"/>
      <c r="J6" s="46"/>
      <c r="K6" s="43"/>
      <c r="L6" s="43"/>
      <c r="M6" s="43"/>
      <c r="N6" s="43"/>
      <c r="O6" s="43"/>
    </row>
    <row r="7" spans="1:18" s="5" customFormat="1" ht="19.5" customHeight="1" thickBot="1">
      <c r="A7" s="50">
        <v>2</v>
      </c>
      <c r="B7" s="133" t="s">
        <v>3</v>
      </c>
      <c r="C7" s="43"/>
      <c r="D7" s="252" t="str">
        <f>IF(ISBLANK('Basic Rent Form A'!E7),"",'Basic Rent Form A'!E7)</f>
        <v/>
      </c>
      <c r="E7" s="253"/>
      <c r="F7" s="253"/>
      <c r="G7" s="254"/>
      <c r="H7" s="43"/>
      <c r="I7" s="45"/>
      <c r="J7" s="46"/>
      <c r="K7" s="43"/>
      <c r="L7" s="43"/>
      <c r="M7" s="43"/>
      <c r="N7" s="43"/>
      <c r="O7" s="43"/>
      <c r="P7" s="43"/>
      <c r="R7" s="99"/>
    </row>
    <row r="8" spans="1:16" s="5" customFormat="1" ht="19.5" customHeight="1" thickBot="1">
      <c r="A8" s="50"/>
      <c r="B8" s="35"/>
      <c r="C8" s="43"/>
      <c r="D8" s="252" t="str">
        <f>IF(ISBLANK('Basic Rent Form A'!E8),"",'Basic Rent Form A'!E8)</f>
        <v/>
      </c>
      <c r="E8" s="253"/>
      <c r="F8" s="253"/>
      <c r="G8" s="254"/>
      <c r="H8" s="43"/>
      <c r="I8" s="45"/>
      <c r="J8" s="46"/>
      <c r="K8" s="43"/>
      <c r="L8" s="43"/>
      <c r="M8" s="43"/>
      <c r="N8" s="43"/>
      <c r="O8" s="43"/>
      <c r="P8" s="43"/>
    </row>
    <row r="9" spans="1:16" s="5" customFormat="1" ht="10.5" customHeight="1" thickBot="1">
      <c r="A9" s="42"/>
      <c r="B9" s="35"/>
      <c r="C9" s="43"/>
      <c r="D9" s="43"/>
      <c r="E9" s="43"/>
      <c r="F9" s="43"/>
      <c r="G9" s="43"/>
      <c r="H9" s="43"/>
      <c r="I9" s="45"/>
      <c r="J9" s="46"/>
      <c r="K9" s="43"/>
      <c r="L9" s="43"/>
      <c r="M9" s="43"/>
      <c r="N9" s="43"/>
      <c r="O9" s="43"/>
      <c r="P9" s="43"/>
    </row>
    <row r="10" spans="1:16" s="5" customFormat="1" ht="19.5" customHeight="1" thickBot="1">
      <c r="A10" s="50">
        <v>3</v>
      </c>
      <c r="B10" s="168" t="s">
        <v>84</v>
      </c>
      <c r="C10" s="43"/>
      <c r="D10" s="43"/>
      <c r="E10" s="139">
        <f>'Basic Rent Form A'!K44</f>
        <v>0</v>
      </c>
      <c r="F10" s="140"/>
      <c r="G10" s="43"/>
      <c r="H10" s="43"/>
      <c r="I10" s="45"/>
      <c r="J10" s="46"/>
      <c r="K10" s="43"/>
      <c r="L10" s="43"/>
      <c r="M10" s="43"/>
      <c r="N10" s="43"/>
      <c r="O10" s="43"/>
      <c r="P10" s="43"/>
    </row>
    <row r="11" spans="1:16" s="5" customFormat="1" ht="19.5" customHeight="1" thickBot="1">
      <c r="A11" s="42"/>
      <c r="B11" s="35"/>
      <c r="C11" s="43"/>
      <c r="D11" s="43"/>
      <c r="E11" s="43"/>
      <c r="F11" s="43"/>
      <c r="G11" s="43"/>
      <c r="H11" s="43"/>
      <c r="I11" s="45"/>
      <c r="J11" s="46"/>
      <c r="K11" s="43"/>
      <c r="L11" s="43"/>
      <c r="M11" s="43"/>
      <c r="N11" s="43"/>
      <c r="O11" s="43"/>
      <c r="P11" s="43"/>
    </row>
    <row r="12" spans="1:16" s="5" customFormat="1" ht="19.5" customHeight="1" thickBot="1">
      <c r="A12" s="50">
        <v>4</v>
      </c>
      <c r="B12" s="175" t="s">
        <v>87</v>
      </c>
      <c r="C12" s="43"/>
      <c r="D12" s="43"/>
      <c r="E12" s="139">
        <f>'Basic Rent Form A'!K46</f>
        <v>0</v>
      </c>
      <c r="F12" s="140"/>
      <c r="G12" s="43"/>
      <c r="H12" s="43"/>
      <c r="I12" s="45"/>
      <c r="J12" s="46"/>
      <c r="K12" s="43"/>
      <c r="L12" s="43"/>
      <c r="M12" s="43"/>
      <c r="N12" s="43"/>
      <c r="O12" s="43"/>
      <c r="P12" s="43"/>
    </row>
    <row r="13" spans="1:16" s="5" customFormat="1" ht="19.5" customHeight="1">
      <c r="A13" s="52"/>
      <c r="B13" s="35"/>
      <c r="C13" s="35"/>
      <c r="D13" s="43"/>
      <c r="E13" s="51"/>
      <c r="F13" s="51"/>
      <c r="G13" s="47"/>
      <c r="H13" s="43"/>
      <c r="I13" s="45"/>
      <c r="J13" s="46"/>
      <c r="K13" s="43"/>
      <c r="L13" s="43"/>
      <c r="M13" s="43"/>
      <c r="N13" s="43"/>
      <c r="O13" s="43"/>
      <c r="P13" s="43"/>
    </row>
    <row r="14" spans="1:14" s="5" customFormat="1" ht="19.5" customHeight="1">
      <c r="A14" s="50">
        <v>5</v>
      </c>
      <c r="B14" s="35" t="s">
        <v>44</v>
      </c>
      <c r="C14" s="35"/>
      <c r="D14" s="43"/>
      <c r="E14" s="51"/>
      <c r="F14" s="51"/>
      <c r="G14" s="170" t="s">
        <v>47</v>
      </c>
      <c r="H14" s="43"/>
      <c r="I14" s="43"/>
      <c r="J14" s="43"/>
      <c r="K14" s="43"/>
      <c r="L14" s="43"/>
      <c r="M14" s="43"/>
      <c r="N14" s="43"/>
    </row>
    <row r="15" spans="1:16" s="10" customFormat="1" ht="19.5" customHeight="1">
      <c r="A15" s="42"/>
      <c r="B15" s="53" t="s">
        <v>56</v>
      </c>
      <c r="C15" s="53"/>
      <c r="D15" s="54"/>
      <c r="E15" s="54"/>
      <c r="F15" s="54"/>
      <c r="G15" s="54"/>
      <c r="H15" s="55"/>
      <c r="I15" s="55"/>
      <c r="J15" s="55"/>
      <c r="K15" s="55"/>
      <c r="L15" s="55"/>
      <c r="M15" s="55"/>
      <c r="N15" s="55"/>
      <c r="O15" s="5"/>
      <c r="P15" s="55"/>
    </row>
    <row r="16" spans="1:16" s="10" customFormat="1" ht="19.5" customHeight="1">
      <c r="A16" s="56"/>
      <c r="B16" s="53"/>
      <c r="C16" s="53"/>
      <c r="D16" s="54"/>
      <c r="E16" s="54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</row>
    <row r="17" spans="1:16" s="10" customFormat="1" ht="20.25" customHeight="1">
      <c r="A17" s="52"/>
      <c r="B17" s="111" t="s">
        <v>25</v>
      </c>
      <c r="C17" s="255" t="s">
        <v>57</v>
      </c>
      <c r="D17" s="255"/>
      <c r="E17" s="255"/>
      <c r="F17" s="255"/>
      <c r="G17" s="255"/>
      <c r="H17" s="255"/>
      <c r="I17" s="110"/>
      <c r="J17" s="110"/>
      <c r="K17" s="110"/>
      <c r="L17" s="109"/>
      <c r="M17" s="55"/>
      <c r="N17" s="55"/>
      <c r="O17" s="55"/>
      <c r="P17" s="55"/>
    </row>
    <row r="18" spans="1:16" s="10" customFormat="1" ht="20.25" customHeight="1">
      <c r="A18" s="55"/>
      <c r="B18" s="112" t="s">
        <v>47</v>
      </c>
      <c r="C18" s="251" t="s">
        <v>29</v>
      </c>
      <c r="D18" s="251"/>
      <c r="E18" s="251"/>
      <c r="F18" s="251"/>
      <c r="G18" s="251"/>
      <c r="H18" s="251"/>
      <c r="I18" s="108"/>
      <c r="J18" s="141"/>
      <c r="K18" s="141"/>
      <c r="L18" s="108"/>
      <c r="M18" s="55"/>
      <c r="N18" s="55"/>
      <c r="O18" s="55"/>
      <c r="P18" s="55"/>
    </row>
    <row r="19" spans="1:16" s="10" customFormat="1" ht="20.25" customHeight="1">
      <c r="A19" s="55"/>
      <c r="B19" s="112" t="s">
        <v>48</v>
      </c>
      <c r="C19" s="251" t="s">
        <v>30</v>
      </c>
      <c r="D19" s="251"/>
      <c r="E19" s="251"/>
      <c r="F19" s="251"/>
      <c r="G19" s="251"/>
      <c r="H19" s="251"/>
      <c r="I19" s="108"/>
      <c r="J19" s="108"/>
      <c r="K19" s="108"/>
      <c r="L19" s="108"/>
      <c r="M19" s="55"/>
      <c r="N19" s="55"/>
      <c r="O19" s="55"/>
      <c r="P19" s="55"/>
    </row>
    <row r="20" spans="1:16" s="10" customFormat="1" ht="20.25" customHeight="1">
      <c r="A20" s="55"/>
      <c r="B20" s="112" t="s">
        <v>49</v>
      </c>
      <c r="C20" s="251" t="s">
        <v>31</v>
      </c>
      <c r="D20" s="251"/>
      <c r="E20" s="251"/>
      <c r="F20" s="251"/>
      <c r="G20" s="251"/>
      <c r="H20" s="251"/>
      <c r="I20" s="108"/>
      <c r="J20" s="108"/>
      <c r="K20" s="108"/>
      <c r="L20" s="108"/>
      <c r="M20" s="55"/>
      <c r="N20" s="55"/>
      <c r="O20" s="55"/>
      <c r="P20" s="55"/>
    </row>
    <row r="21" spans="1:16" s="10" customFormat="1" ht="20.25" customHeight="1">
      <c r="A21" s="55"/>
      <c r="B21" s="112" t="s">
        <v>50</v>
      </c>
      <c r="C21" s="251" t="s">
        <v>32</v>
      </c>
      <c r="D21" s="251"/>
      <c r="E21" s="251"/>
      <c r="F21" s="251"/>
      <c r="G21" s="251"/>
      <c r="H21" s="251"/>
      <c r="I21" s="108"/>
      <c r="J21" s="108"/>
      <c r="K21" s="108"/>
      <c r="L21" s="108"/>
      <c r="M21" s="55"/>
      <c r="N21" s="55"/>
      <c r="O21" s="55"/>
      <c r="P21" s="55"/>
    </row>
    <row r="22" spans="1:16" s="10" customFormat="1" ht="20.25" customHeight="1">
      <c r="A22" s="55"/>
      <c r="B22" s="112" t="s">
        <v>51</v>
      </c>
      <c r="C22" s="113" t="s">
        <v>33</v>
      </c>
      <c r="D22" s="113"/>
      <c r="E22" s="142"/>
      <c r="F22" s="142"/>
      <c r="G22" s="113"/>
      <c r="H22" s="114"/>
      <c r="I22" s="108"/>
      <c r="J22" s="108"/>
      <c r="K22" s="108"/>
      <c r="L22" s="108"/>
      <c r="M22" s="55"/>
      <c r="N22" s="55"/>
      <c r="O22" s="55"/>
      <c r="P22" s="55"/>
    </row>
    <row r="23" spans="1:16" s="10" customFormat="1" ht="20.25" customHeight="1">
      <c r="A23" s="55"/>
      <c r="B23" s="112" t="s">
        <v>52</v>
      </c>
      <c r="C23" s="251" t="s">
        <v>34</v>
      </c>
      <c r="D23" s="251"/>
      <c r="E23" s="251"/>
      <c r="F23" s="251"/>
      <c r="G23" s="251"/>
      <c r="H23" s="251"/>
      <c r="I23" s="108"/>
      <c r="J23" s="108"/>
      <c r="K23" s="108"/>
      <c r="L23" s="108"/>
      <c r="M23" s="39"/>
      <c r="N23" s="39"/>
      <c r="O23" s="55"/>
      <c r="P23" s="55"/>
    </row>
    <row r="24" spans="1:16" s="10" customFormat="1" ht="20.25" customHeight="1">
      <c r="A24" s="55"/>
      <c r="B24" s="112" t="s">
        <v>53</v>
      </c>
      <c r="C24" s="251" t="s">
        <v>35</v>
      </c>
      <c r="D24" s="251"/>
      <c r="E24" s="251"/>
      <c r="F24" s="251"/>
      <c r="G24" s="251"/>
      <c r="H24" s="251"/>
      <c r="I24" s="108"/>
      <c r="J24" s="108"/>
      <c r="K24" s="108"/>
      <c r="L24" s="108"/>
      <c r="M24" s="39"/>
      <c r="N24" s="39"/>
      <c r="O24" s="55"/>
      <c r="P24" s="55"/>
    </row>
    <row r="25" spans="1:16" s="10" customFormat="1" ht="20.25" customHeight="1">
      <c r="A25" s="55"/>
      <c r="B25" s="112" t="s">
        <v>54</v>
      </c>
      <c r="C25" s="251" t="s">
        <v>36</v>
      </c>
      <c r="D25" s="251"/>
      <c r="E25" s="251"/>
      <c r="F25" s="251"/>
      <c r="G25" s="251"/>
      <c r="H25" s="251"/>
      <c r="I25" s="108"/>
      <c r="J25" s="108"/>
      <c r="K25" s="108"/>
      <c r="L25" s="108"/>
      <c r="M25" s="39"/>
      <c r="N25" s="39"/>
      <c r="O25" s="55"/>
      <c r="P25" s="55"/>
    </row>
    <row r="26" spans="1:16" s="10" customFormat="1" ht="19.5" customHeight="1">
      <c r="A26" s="55"/>
      <c r="B26" s="112" t="s">
        <v>55</v>
      </c>
      <c r="C26" s="251" t="s">
        <v>37</v>
      </c>
      <c r="D26" s="251"/>
      <c r="E26" s="251"/>
      <c r="F26" s="251"/>
      <c r="G26" s="251"/>
      <c r="H26" s="251"/>
      <c r="I26" s="108"/>
      <c r="J26" s="108"/>
      <c r="K26" s="108"/>
      <c r="L26" s="108"/>
      <c r="M26" s="39"/>
      <c r="N26" s="39"/>
      <c r="O26" s="55"/>
      <c r="P26" s="55"/>
    </row>
    <row r="27" spans="1:16" s="10" customFormat="1" ht="19.5" customHeight="1">
      <c r="A27" s="55"/>
      <c r="B27" s="42"/>
      <c r="C27" s="55" t="s">
        <v>23</v>
      </c>
      <c r="D27" s="39"/>
      <c r="E27" s="55"/>
      <c r="F27" s="55"/>
      <c r="G27" s="39"/>
      <c r="H27" s="55"/>
      <c r="I27" s="55"/>
      <c r="J27" s="55"/>
      <c r="K27" s="55"/>
      <c r="L27" s="143"/>
      <c r="M27" s="39"/>
      <c r="N27" s="39"/>
      <c r="O27" s="55"/>
      <c r="P27" s="55"/>
    </row>
    <row r="28" spans="1:16" s="10" customFormat="1" ht="19.5" customHeight="1" thickBot="1">
      <c r="A28" s="42"/>
      <c r="B28" s="55"/>
      <c r="C28" s="55"/>
      <c r="D28" s="143"/>
      <c r="E28" s="39"/>
      <c r="F28" s="39"/>
      <c r="G28" s="39"/>
      <c r="H28" s="55"/>
      <c r="I28" s="55"/>
      <c r="J28" s="55"/>
      <c r="K28" s="55"/>
      <c r="L28" s="55"/>
      <c r="M28" s="55"/>
      <c r="N28" s="55"/>
      <c r="O28" s="55"/>
      <c r="P28" s="55"/>
    </row>
    <row r="29" spans="1:16" s="10" customFormat="1" ht="19.5" customHeight="1">
      <c r="A29" s="42"/>
      <c r="B29" s="176"/>
      <c r="C29" s="176"/>
      <c r="D29" s="177" t="s">
        <v>19</v>
      </c>
      <c r="E29" s="178">
        <f>IF(E12&lt;L34,E12,L40)</f>
        <v>0</v>
      </c>
      <c r="F29" s="43"/>
      <c r="G29" s="33"/>
      <c r="H29" s="43"/>
      <c r="I29" s="116"/>
      <c r="J29" s="117"/>
      <c r="K29" s="117"/>
      <c r="L29" s="144"/>
      <c r="M29" s="145"/>
      <c r="N29" s="146"/>
      <c r="O29" s="55"/>
      <c r="P29" s="55"/>
    </row>
    <row r="30" spans="1:16" s="10" customFormat="1" ht="19.5" customHeight="1">
      <c r="A30" s="42"/>
      <c r="B30" s="176"/>
      <c r="C30" s="176"/>
      <c r="D30" s="177" t="s">
        <v>65</v>
      </c>
      <c r="E30" s="178"/>
      <c r="F30" s="43"/>
      <c r="G30" s="33"/>
      <c r="H30" s="43"/>
      <c r="I30" s="118"/>
      <c r="J30" s="119"/>
      <c r="K30" s="147" t="s">
        <v>64</v>
      </c>
      <c r="L30" s="119"/>
      <c r="M30" s="119"/>
      <c r="N30" s="148"/>
      <c r="O30" s="55"/>
      <c r="P30" s="55"/>
    </row>
    <row r="31" spans="1:16" s="10" customFormat="1" ht="19.5" customHeight="1">
      <c r="A31" s="42"/>
      <c r="B31" s="179"/>
      <c r="C31" s="176"/>
      <c r="D31" s="177" t="s">
        <v>66</v>
      </c>
      <c r="E31" s="180" t="str">
        <f>L42</f>
        <v>N/A</v>
      </c>
      <c r="F31" s="115" t="str">
        <f>IF(E12&lt;L34,"(Basic rent is below CRA threshold)","")</f>
        <v>(Basic rent is below CRA threshold)</v>
      </c>
      <c r="G31" s="46"/>
      <c r="H31" s="43"/>
      <c r="I31" s="118"/>
      <c r="J31" s="119"/>
      <c r="K31" s="119"/>
      <c r="L31" s="119"/>
      <c r="M31" s="119"/>
      <c r="N31" s="148"/>
      <c r="O31" s="55"/>
      <c r="P31" s="55"/>
    </row>
    <row r="32" spans="1:16" s="10" customFormat="1" ht="19.5" customHeight="1">
      <c r="A32" s="42"/>
      <c r="B32" s="179"/>
      <c r="C32" s="176"/>
      <c r="D32" s="181" t="s">
        <v>63</v>
      </c>
      <c r="E32" s="180">
        <f>IF(E12&lt;L34,E29,E29-E31)</f>
        <v>0</v>
      </c>
      <c r="F32" s="43"/>
      <c r="G32" s="43"/>
      <c r="H32" s="43"/>
      <c r="I32" s="118"/>
      <c r="J32" s="119"/>
      <c r="K32" s="120" t="s">
        <v>61</v>
      </c>
      <c r="L32" s="57">
        <f>IF(G14="A",Variables!F4,IF(G14="B",Variables!F5,IF(G14="C",Variables!F6,IF(G14="D",Variables!F7,IF(G14="E",Variables!F8,IF(G14="F",Variables!F9,IF(G14="G",Variables!F10,IF(G14="H",Variables!F11,Variables!F12))))))))</f>
        <v>140.8</v>
      </c>
      <c r="M32" s="119"/>
      <c r="N32" s="148"/>
      <c r="O32" s="55"/>
      <c r="P32" s="55"/>
    </row>
    <row r="33" spans="1:16" s="5" customFormat="1" ht="19.5" customHeight="1" thickBot="1">
      <c r="A33" s="42"/>
      <c r="B33" s="43"/>
      <c r="C33" s="43"/>
      <c r="D33" s="43"/>
      <c r="E33" s="43"/>
      <c r="F33" s="43"/>
      <c r="G33" s="43"/>
      <c r="H33" s="43"/>
      <c r="I33" s="118"/>
      <c r="J33" s="121"/>
      <c r="K33" s="122"/>
      <c r="L33" s="57"/>
      <c r="M33" s="119"/>
      <c r="N33" s="148"/>
      <c r="O33" s="43"/>
      <c r="P33" s="43"/>
    </row>
    <row r="34" spans="1:16" s="5" customFormat="1" ht="19.5" customHeight="1" thickBot="1">
      <c r="A34" s="60"/>
      <c r="B34" s="62" t="s">
        <v>58</v>
      </c>
      <c r="C34" s="62"/>
      <c r="D34" s="34"/>
      <c r="E34" s="100"/>
      <c r="F34" s="61"/>
      <c r="G34" s="61"/>
      <c r="H34" s="61"/>
      <c r="I34" s="59"/>
      <c r="J34" s="46"/>
      <c r="K34" s="120" t="s">
        <v>1</v>
      </c>
      <c r="L34" s="57">
        <f>IF(G14="A",Variables!G4,IF(G14="B",Variables!G5,IF(G14="C",Variables!G6,IF(G14="D",Variables!G7,IF(G14="E",Variables!G8,IF(G14="F",Variables!G9,IF(G14="G",Variables!G10,IF(G14="H",Variables!G11,Variables!G12))))))))</f>
        <v>125.8</v>
      </c>
      <c r="M34" s="46"/>
      <c r="N34" s="102"/>
      <c r="O34" s="43"/>
      <c r="P34" s="43"/>
    </row>
    <row r="35" spans="1:16" s="5" customFormat="1" ht="19.5" customHeight="1" thickBot="1">
      <c r="A35" s="60"/>
      <c r="B35" s="61"/>
      <c r="C35" s="61"/>
      <c r="D35" s="41"/>
      <c r="E35" s="63"/>
      <c r="F35" s="63"/>
      <c r="G35" s="63"/>
      <c r="H35" s="61"/>
      <c r="I35" s="59"/>
      <c r="J35" s="46"/>
      <c r="K35" s="46"/>
      <c r="L35" s="123"/>
      <c r="M35" s="57"/>
      <c r="N35" s="102"/>
      <c r="O35" s="43"/>
      <c r="P35" s="43"/>
    </row>
    <row r="36" spans="1:28" s="5" customFormat="1" ht="19.5" customHeight="1" thickBot="1">
      <c r="A36" s="60"/>
      <c r="B36" s="62" t="s">
        <v>11</v>
      </c>
      <c r="C36" s="62"/>
      <c r="D36" s="34"/>
      <c r="E36" s="101"/>
      <c r="F36" s="41"/>
      <c r="G36" s="41"/>
      <c r="H36" s="61"/>
      <c r="I36" s="59"/>
      <c r="J36" s="46"/>
      <c r="K36" s="124" t="s">
        <v>18</v>
      </c>
      <c r="L36" s="125" t="str">
        <f>IF(E12&lt;L34,"N/A",(4*E12)-(3*L34))</f>
        <v>N/A</v>
      </c>
      <c r="M36" s="61"/>
      <c r="N36" s="102"/>
      <c r="O36" s="43"/>
      <c r="P36" s="43"/>
      <c r="V36" s="248"/>
      <c r="W36" s="248"/>
      <c r="X36" s="248"/>
      <c r="Y36" s="248"/>
      <c r="Z36" s="248"/>
      <c r="AA36" s="248"/>
      <c r="AB36" s="248"/>
    </row>
    <row r="37" spans="1:27" s="5" customFormat="1" ht="19.5" customHeight="1">
      <c r="A37" s="60"/>
      <c r="B37" s="61"/>
      <c r="C37" s="61"/>
      <c r="D37" s="41"/>
      <c r="E37" s="41"/>
      <c r="F37" s="41"/>
      <c r="G37" s="41"/>
      <c r="H37" s="61"/>
      <c r="I37" s="59"/>
      <c r="J37" s="61"/>
      <c r="K37" s="124" t="s">
        <v>14</v>
      </c>
      <c r="L37" s="125" t="str">
        <f>IF(E12&lt;L34,"N/A",(L36-L34)*0.75)</f>
        <v>N/A</v>
      </c>
      <c r="M37" s="61"/>
      <c r="N37" s="102"/>
      <c r="O37" s="43"/>
      <c r="P37" s="43"/>
      <c r="V37" s="7"/>
      <c r="W37" s="7"/>
      <c r="X37" s="7"/>
      <c r="Y37" s="7"/>
      <c r="Z37" s="7"/>
      <c r="AA37" s="7"/>
    </row>
    <row r="38" spans="1:16" s="14" customFormat="1" ht="19.5" customHeight="1">
      <c r="A38" s="60"/>
      <c r="B38" s="62" t="s">
        <v>62</v>
      </c>
      <c r="C38" s="62"/>
      <c r="D38" s="64"/>
      <c r="E38" s="41"/>
      <c r="F38" s="41"/>
      <c r="G38" s="41"/>
      <c r="H38" s="61"/>
      <c r="I38" s="59"/>
      <c r="J38" s="61"/>
      <c r="K38" s="124" t="s">
        <v>17</v>
      </c>
      <c r="L38" s="125" t="str">
        <f>IF(E12&lt;L34,"N/A",IF((L37&gt;=L32),L32,L37))</f>
        <v>N/A</v>
      </c>
      <c r="M38" s="128" t="str">
        <f>IF(E12&lt;L34,"",IF((L38=L32),"max CRA","calc CRA"))</f>
        <v/>
      </c>
      <c r="N38" s="102"/>
      <c r="O38" s="34"/>
      <c r="P38" s="34"/>
    </row>
    <row r="39" spans="1:16" s="14" customFormat="1" ht="19.5" customHeight="1">
      <c r="A39" s="60"/>
      <c r="B39" s="61"/>
      <c r="C39" s="61"/>
      <c r="D39" s="41"/>
      <c r="E39" s="41"/>
      <c r="F39" s="41"/>
      <c r="G39" s="41"/>
      <c r="H39" s="61"/>
      <c r="I39" s="126"/>
      <c r="J39" s="61"/>
      <c r="K39" s="124" t="s">
        <v>16</v>
      </c>
      <c r="L39" s="125" t="str">
        <f>IF(E12&lt;L34,"N/A",IF((L38=L32),(E12+L32),L36))</f>
        <v>N/A</v>
      </c>
      <c r="M39" s="128" t="str">
        <f>IF(E12&lt;L34,"",IF((L39=(E12+L32)),"basic rent+CRA","calculated rent"))</f>
        <v/>
      </c>
      <c r="N39" s="127"/>
      <c r="O39" s="34"/>
      <c r="P39" s="34"/>
    </row>
    <row r="40" spans="1:16" s="14" customFormat="1" ht="19.5" customHeight="1">
      <c r="A40" s="60"/>
      <c r="B40" s="58" t="s">
        <v>6</v>
      </c>
      <c r="C40" s="34"/>
      <c r="D40" s="41"/>
      <c r="E40" s="41"/>
      <c r="F40" s="41"/>
      <c r="G40" s="41"/>
      <c r="H40" s="61"/>
      <c r="I40" s="126"/>
      <c r="J40" s="61"/>
      <c r="K40" s="124" t="s">
        <v>15</v>
      </c>
      <c r="L40" s="125" t="str">
        <f>IF(E12&lt;L34,"N/A",IF((L39&gt;=E10),E10,L39))</f>
        <v>N/A</v>
      </c>
      <c r="M40" s="129" t="str">
        <f>IF(E12&lt;L34,"",IF((L39&gt;=E10),"market rent","max rent"))</f>
        <v/>
      </c>
      <c r="N40" s="127"/>
      <c r="P40" s="34"/>
    </row>
    <row r="41" spans="1:16" s="14" customFormat="1" ht="19.5" customHeight="1">
      <c r="A41" s="60"/>
      <c r="E41" s="41"/>
      <c r="F41" s="41"/>
      <c r="G41" s="41"/>
      <c r="H41" s="61"/>
      <c r="I41" s="126"/>
      <c r="J41" s="61"/>
      <c r="K41" s="124" t="s">
        <v>14</v>
      </c>
      <c r="L41" s="125" t="str">
        <f>IF(E12&lt;L34,"N/A",(L40-L34)*0.75)</f>
        <v>N/A</v>
      </c>
      <c r="M41" s="128"/>
      <c r="N41" s="127"/>
      <c r="P41" s="34"/>
    </row>
    <row r="42" spans="1:16" s="14" customFormat="1" ht="19.5" customHeight="1">
      <c r="A42" s="60"/>
      <c r="C42" s="58"/>
      <c r="D42" s="58"/>
      <c r="E42" s="58"/>
      <c r="F42" s="58"/>
      <c r="G42" s="58"/>
      <c r="H42" s="61"/>
      <c r="I42" s="126"/>
      <c r="J42" s="61"/>
      <c r="K42" s="124" t="s">
        <v>17</v>
      </c>
      <c r="L42" s="125" t="str">
        <f>IF(E12&lt;L34,"N/A",IF((L41&gt;=L32),L32,L41))</f>
        <v>N/A</v>
      </c>
      <c r="M42" s="129" t="str">
        <f>IF(E12&lt;L34,"",IF((L41&gt;=L32),"max CRA","calc CRA"))</f>
        <v/>
      </c>
      <c r="N42" s="127"/>
      <c r="P42" s="34"/>
    </row>
    <row r="43" spans="1:16" s="14" customFormat="1" ht="19.5" customHeight="1" thickBot="1">
      <c r="A43" s="60"/>
      <c r="B43" s="61"/>
      <c r="C43" s="61"/>
      <c r="D43" s="41"/>
      <c r="E43" s="41"/>
      <c r="F43" s="41"/>
      <c r="G43" s="41"/>
      <c r="H43" s="61"/>
      <c r="I43" s="130"/>
      <c r="J43" s="131"/>
      <c r="K43" s="131"/>
      <c r="L43" s="131"/>
      <c r="M43" s="131"/>
      <c r="N43" s="149"/>
      <c r="P43" s="34"/>
    </row>
    <row r="44" spans="1:16" s="14" customFormat="1" ht="19.5" customHeight="1">
      <c r="A44" s="15"/>
      <c r="B44" s="16"/>
      <c r="C44" s="16"/>
      <c r="D44" s="3"/>
      <c r="E44" s="3"/>
      <c r="F44" s="3"/>
      <c r="G44" s="3"/>
      <c r="H44" s="16"/>
      <c r="I44" s="61"/>
      <c r="J44" s="61"/>
      <c r="K44" s="61"/>
      <c r="L44" s="61"/>
      <c r="M44" s="61"/>
      <c r="N44" s="61"/>
      <c r="P44" s="34"/>
    </row>
    <row r="45" spans="1:16" s="14" customFormat="1" ht="19.5" customHeight="1">
      <c r="A45" s="15"/>
      <c r="B45" s="16"/>
      <c r="C45" s="16"/>
      <c r="D45" s="3"/>
      <c r="E45" s="3"/>
      <c r="F45" s="3"/>
      <c r="G45" s="3"/>
      <c r="H45" s="16"/>
      <c r="I45" s="61"/>
      <c r="J45" s="61"/>
      <c r="P45" s="34"/>
    </row>
    <row r="46" spans="1:16" s="14" customFormat="1" ht="19.5" customHeight="1">
      <c r="A46" s="15"/>
      <c r="B46" s="16"/>
      <c r="C46" s="16"/>
      <c r="D46" s="3"/>
      <c r="E46" s="3"/>
      <c r="F46" s="3"/>
      <c r="G46" s="3"/>
      <c r="H46" s="16"/>
      <c r="I46" s="61"/>
      <c r="J46" s="61"/>
      <c r="P46" s="34"/>
    </row>
    <row r="47" spans="1:16" s="14" customFormat="1" ht="19.5" customHeight="1">
      <c r="A47" s="15"/>
      <c r="B47" s="16"/>
      <c r="C47" s="16"/>
      <c r="D47" s="16"/>
      <c r="E47" s="16"/>
      <c r="F47" s="16"/>
      <c r="G47" s="16"/>
      <c r="H47" s="16"/>
      <c r="I47" s="61"/>
      <c r="J47" s="61"/>
      <c r="K47" s="34"/>
      <c r="L47" s="34"/>
      <c r="M47" s="34"/>
      <c r="N47" s="34"/>
      <c r="O47" s="34"/>
      <c r="P47" s="34"/>
    </row>
    <row r="48" spans="1:10" s="14" customFormat="1" ht="19.5" customHeight="1">
      <c r="A48" s="15"/>
      <c r="I48" s="16"/>
      <c r="J48" s="16"/>
    </row>
    <row r="49" spans="1:10" s="14" customFormat="1" ht="19.5" customHeight="1">
      <c r="A49" s="15"/>
      <c r="I49" s="16"/>
      <c r="J49" s="16"/>
    </row>
    <row r="50" spans="1:10" s="14" customFormat="1" ht="19.5" customHeight="1">
      <c r="A50" s="15"/>
      <c r="I50" s="16"/>
      <c r="J50" s="16"/>
    </row>
    <row r="51" spans="1:10" s="14" customFormat="1" ht="19.5" customHeight="1">
      <c r="A51" s="15"/>
      <c r="I51" s="16"/>
      <c r="J51" s="16"/>
    </row>
    <row r="52" s="14" customFormat="1" ht="19.5" customHeight="1">
      <c r="A52" s="15"/>
    </row>
    <row r="53" s="14" customFormat="1" ht="19.5" customHeight="1">
      <c r="A53" s="15"/>
    </row>
    <row r="54" s="14" customFormat="1" ht="19.5" customHeight="1">
      <c r="A54" s="15"/>
    </row>
    <row r="55" s="14" customFormat="1" ht="19.5" customHeight="1">
      <c r="A55" s="15"/>
    </row>
    <row r="56" s="14" customFormat="1" ht="19.5" customHeight="1">
      <c r="A56" s="15"/>
    </row>
    <row r="57" s="14" customFormat="1" ht="19.5" customHeight="1">
      <c r="A57" s="15"/>
    </row>
    <row r="58" s="14" customFormat="1" ht="19.5" customHeight="1">
      <c r="A58" s="15"/>
    </row>
    <row r="59" s="14" customFormat="1" ht="19.5" customHeight="1">
      <c r="A59" s="15"/>
    </row>
    <row r="60" s="14" customFormat="1" ht="19.5" customHeight="1">
      <c r="A60" s="15"/>
    </row>
    <row r="61" s="14" customFormat="1" ht="19.5" customHeight="1">
      <c r="A61" s="15"/>
    </row>
    <row r="62" s="14" customFormat="1" ht="19.5" customHeight="1">
      <c r="A62" s="15"/>
    </row>
    <row r="63" s="14" customFormat="1" ht="19.5" customHeight="1">
      <c r="A63" s="15"/>
    </row>
    <row r="64" spans="1:3" s="14" customFormat="1" ht="19.5" customHeight="1">
      <c r="A64" s="15"/>
      <c r="B64" s="2"/>
      <c r="C64" s="2"/>
    </row>
    <row r="65" spans="1:8" s="14" customFormat="1" ht="19.5" customHeight="1">
      <c r="A65" s="1"/>
      <c r="B65" s="2"/>
      <c r="C65" s="2"/>
      <c r="D65" s="2"/>
      <c r="E65" s="2"/>
      <c r="F65" s="2"/>
      <c r="G65" s="2"/>
      <c r="H65" s="2"/>
    </row>
    <row r="66" spans="1:8" s="14" customFormat="1" ht="19.5" customHeight="1">
      <c r="A66" s="1"/>
      <c r="B66" s="2"/>
      <c r="C66" s="2"/>
      <c r="D66" s="2"/>
      <c r="E66" s="2"/>
      <c r="F66" s="2"/>
      <c r="G66" s="2"/>
      <c r="H66" s="2"/>
    </row>
    <row r="67" spans="1:8" s="14" customFormat="1" ht="19.5" customHeight="1">
      <c r="A67" s="1"/>
      <c r="B67" s="2"/>
      <c r="C67" s="2"/>
      <c r="D67" s="2"/>
      <c r="E67" s="2"/>
      <c r="F67" s="2"/>
      <c r="G67" s="2"/>
      <c r="H67" s="2"/>
    </row>
    <row r="68" spans="1:8" s="14" customFormat="1" ht="19.5" customHeight="1">
      <c r="A68" s="1"/>
      <c r="B68" s="2"/>
      <c r="C68" s="2"/>
      <c r="D68" s="2"/>
      <c r="E68" s="2"/>
      <c r="F68" s="2"/>
      <c r="G68" s="2"/>
      <c r="H68" s="2"/>
    </row>
  </sheetData>
  <mergeCells count="13">
    <mergeCell ref="C19:H19"/>
    <mergeCell ref="C18:H18"/>
    <mergeCell ref="D5:G5"/>
    <mergeCell ref="D8:G8"/>
    <mergeCell ref="D7:G7"/>
    <mergeCell ref="C17:H17"/>
    <mergeCell ref="C21:H21"/>
    <mergeCell ref="C20:H20"/>
    <mergeCell ref="V36:AB36"/>
    <mergeCell ref="C23:H23"/>
    <mergeCell ref="C24:H24"/>
    <mergeCell ref="C25:H25"/>
    <mergeCell ref="C26:H26"/>
  </mergeCells>
  <dataValidations count="2">
    <dataValidation type="list" allowBlank="1" showInputMessage="1" showErrorMessage="1" sqref="L5">
      <formula1>#REF!</formula1>
    </dataValidation>
    <dataValidation type="list" allowBlank="1" showInputMessage="1" showErrorMessage="1" sqref="G14">
      <formula1>$B$18:$B$26</formula1>
    </dataValidation>
  </dataValidations>
  <printOptions/>
  <pageMargins left="1.062992125984252" right="0.1968503937007874" top="0.2362204724409449" bottom="0.5118110236220472" header="0.15748031496062992" footer="0.5118110236220472"/>
  <pageSetup horizontalDpi="600" verticalDpi="600" orientation="portrait" paperSize="9" scale="60" r:id="rId1"/>
  <colBreaks count="1" manualBreakCount="1">
    <brk id="20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0"/>
  </sheetPr>
  <dimension ref="A1:H23"/>
  <sheetViews>
    <sheetView workbookViewId="0" topLeftCell="A1">
      <selection activeCell="J16" sqref="J16"/>
    </sheetView>
  </sheetViews>
  <sheetFormatPr defaultColWidth="9.140625" defaultRowHeight="12.75"/>
  <cols>
    <col min="1" max="1" width="9.421875" style="0" customWidth="1"/>
    <col min="2" max="2" width="36.421875" style="0" customWidth="1"/>
    <col min="3" max="3" width="11.00390625" style="0" customWidth="1"/>
    <col min="4" max="4" width="11.421875" style="103" customWidth="1"/>
    <col min="5" max="5" width="10.57421875" style="0" customWidth="1"/>
    <col min="6" max="6" width="21.421875" style="103" customWidth="1"/>
    <col min="7" max="7" width="17.7109375" style="103" customWidth="1"/>
    <col min="8" max="8" width="22.28125" style="103" customWidth="1"/>
  </cols>
  <sheetData>
    <row r="1" spans="1:8" ht="12.75">
      <c r="A1" s="39"/>
      <c r="B1" s="39"/>
      <c r="C1" s="39"/>
      <c r="D1" s="143"/>
      <c r="E1" s="39"/>
      <c r="F1" s="143"/>
      <c r="G1" s="143"/>
      <c r="H1" s="143"/>
    </row>
    <row r="2" spans="1:8" ht="12.75">
      <c r="A2" s="39"/>
      <c r="B2" s="38" t="s">
        <v>46</v>
      </c>
      <c r="C2" s="150"/>
      <c r="D2" s="143"/>
      <c r="E2" s="39"/>
      <c r="F2" s="143"/>
      <c r="G2" s="143"/>
      <c r="H2" s="143"/>
    </row>
    <row r="3" spans="1:8" s="105" customFormat="1" ht="41.4">
      <c r="A3" s="185" t="s">
        <v>25</v>
      </c>
      <c r="B3" s="257" t="s">
        <v>57</v>
      </c>
      <c r="C3" s="257"/>
      <c r="D3" s="257"/>
      <c r="E3" s="257"/>
      <c r="F3" s="182" t="s">
        <v>26</v>
      </c>
      <c r="G3" s="182" t="s">
        <v>27</v>
      </c>
      <c r="H3" s="182" t="s">
        <v>28</v>
      </c>
    </row>
    <row r="4" spans="1:8" ht="13.8">
      <c r="A4" s="184" t="s">
        <v>47</v>
      </c>
      <c r="B4" s="256" t="s">
        <v>29</v>
      </c>
      <c r="C4" s="256"/>
      <c r="D4" s="256"/>
      <c r="E4" s="256"/>
      <c r="F4" s="183">
        <v>140.8</v>
      </c>
      <c r="G4" s="183">
        <v>125.8</v>
      </c>
      <c r="H4" s="183">
        <v>313.53</v>
      </c>
    </row>
    <row r="5" spans="1:8" ht="13.8">
      <c r="A5" s="184" t="s">
        <v>48</v>
      </c>
      <c r="B5" s="256" t="s">
        <v>30</v>
      </c>
      <c r="C5" s="256"/>
      <c r="D5" s="256"/>
      <c r="E5" s="256"/>
      <c r="F5" s="183">
        <v>93.87</v>
      </c>
      <c r="G5" s="183">
        <v>125.8</v>
      </c>
      <c r="H5" s="183">
        <v>250.96</v>
      </c>
    </row>
    <row r="6" spans="1:8" ht="13.8">
      <c r="A6" s="184" t="s">
        <v>49</v>
      </c>
      <c r="B6" s="256" t="s">
        <v>31</v>
      </c>
      <c r="C6" s="256"/>
      <c r="D6" s="256"/>
      <c r="E6" s="256"/>
      <c r="F6" s="183">
        <v>132.8</v>
      </c>
      <c r="G6" s="183">
        <v>203.6</v>
      </c>
      <c r="H6" s="183">
        <v>380.67</v>
      </c>
    </row>
    <row r="7" spans="1:8" ht="13.8">
      <c r="A7" s="184" t="s">
        <v>50</v>
      </c>
      <c r="B7" s="256" t="s">
        <v>32</v>
      </c>
      <c r="C7" s="256"/>
      <c r="D7" s="256"/>
      <c r="E7" s="256"/>
      <c r="F7" s="183">
        <v>140.8</v>
      </c>
      <c r="G7" s="183">
        <v>125.8</v>
      </c>
      <c r="H7" s="183">
        <v>313.53</v>
      </c>
    </row>
    <row r="8" spans="1:8" ht="13.8">
      <c r="A8" s="184" t="s">
        <v>51</v>
      </c>
      <c r="B8" s="256" t="s">
        <v>33</v>
      </c>
      <c r="C8" s="256"/>
      <c r="D8" s="256"/>
      <c r="E8" s="256"/>
      <c r="F8" s="183">
        <v>132.8</v>
      </c>
      <c r="G8" s="183">
        <v>125.8</v>
      </c>
      <c r="H8" s="183">
        <v>302.87</v>
      </c>
    </row>
    <row r="9" spans="1:8" ht="13.8">
      <c r="A9" s="184" t="s">
        <v>52</v>
      </c>
      <c r="B9" s="256" t="s">
        <v>34</v>
      </c>
      <c r="C9" s="256"/>
      <c r="D9" s="256"/>
      <c r="E9" s="256"/>
      <c r="F9" s="183">
        <v>165.62</v>
      </c>
      <c r="G9" s="183">
        <v>165.06</v>
      </c>
      <c r="H9" s="183">
        <v>385.89</v>
      </c>
    </row>
    <row r="10" spans="1:8" ht="13.8">
      <c r="A10" s="184" t="s">
        <v>53</v>
      </c>
      <c r="B10" s="256" t="s">
        <v>35</v>
      </c>
      <c r="C10" s="256"/>
      <c r="D10" s="256"/>
      <c r="E10" s="256"/>
      <c r="F10" s="183">
        <v>187.04</v>
      </c>
      <c r="G10" s="183">
        <v>165.06</v>
      </c>
      <c r="H10" s="183">
        <v>414.45</v>
      </c>
    </row>
    <row r="11" spans="1:8" ht="13.8">
      <c r="A11" s="184" t="s">
        <v>54</v>
      </c>
      <c r="B11" s="256" t="s">
        <v>36</v>
      </c>
      <c r="C11" s="256"/>
      <c r="D11" s="256"/>
      <c r="E11" s="256"/>
      <c r="F11" s="183">
        <v>165.62</v>
      </c>
      <c r="G11" s="183">
        <v>244.16</v>
      </c>
      <c r="H11" s="183">
        <v>464.99</v>
      </c>
    </row>
    <row r="12" spans="1:8" ht="13.8">
      <c r="A12" s="184" t="s">
        <v>55</v>
      </c>
      <c r="B12" s="256" t="s">
        <v>37</v>
      </c>
      <c r="C12" s="256"/>
      <c r="D12" s="256"/>
      <c r="E12" s="256"/>
      <c r="F12" s="183">
        <v>187.04</v>
      </c>
      <c r="G12" s="183">
        <v>244.16</v>
      </c>
      <c r="H12" s="183">
        <v>493.55</v>
      </c>
    </row>
    <row r="13" spans="1:8" ht="13.8">
      <c r="A13" s="39"/>
      <c r="B13" s="55" t="s">
        <v>23</v>
      </c>
      <c r="C13" s="39"/>
      <c r="D13" s="39"/>
      <c r="E13" s="39"/>
      <c r="F13" s="106"/>
      <c r="G13" s="106"/>
      <c r="H13" s="143"/>
    </row>
    <row r="16" ht="12.75">
      <c r="B16" s="164" t="s">
        <v>117</v>
      </c>
    </row>
    <row r="17" ht="12.75">
      <c r="B17" s="39" t="s">
        <v>38</v>
      </c>
    </row>
    <row r="18" ht="12.75">
      <c r="B18" s="39" t="s">
        <v>39</v>
      </c>
    </row>
    <row r="19" ht="12.75">
      <c r="B19" s="39" t="s">
        <v>40</v>
      </c>
    </row>
    <row r="20" ht="12.75">
      <c r="B20" s="39" t="s">
        <v>41</v>
      </c>
    </row>
    <row r="21" ht="12.75">
      <c r="B21" s="39" t="s">
        <v>42</v>
      </c>
    </row>
    <row r="22" ht="12.75">
      <c r="B22" s="39" t="s">
        <v>43</v>
      </c>
    </row>
    <row r="23" ht="12.75">
      <c r="B23" s="194" t="s">
        <v>111</v>
      </c>
    </row>
  </sheetData>
  <mergeCells count="10">
    <mergeCell ref="B3:E3"/>
    <mergeCell ref="B4:E4"/>
    <mergeCell ref="B5:E5"/>
    <mergeCell ref="B6:E6"/>
    <mergeCell ref="B11:E11"/>
    <mergeCell ref="B12:E12"/>
    <mergeCell ref="B7:E7"/>
    <mergeCell ref="B8:E8"/>
    <mergeCell ref="B9:E9"/>
    <mergeCell ref="B10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Merry</dc:creator>
  <cp:keywords/>
  <dc:description/>
  <cp:lastModifiedBy>joanna forman</cp:lastModifiedBy>
  <cp:lastPrinted>2013-10-01T05:41:12Z</cp:lastPrinted>
  <dcterms:created xsi:type="dcterms:W3CDTF">2004-02-22T05:19:59Z</dcterms:created>
  <dcterms:modified xsi:type="dcterms:W3CDTF">2021-07-13T03:32:26Z</dcterms:modified>
  <cp:category/>
  <cp:version/>
  <cp:contentType/>
  <cp:contentStatus/>
</cp:coreProperties>
</file>